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년 입산통제구역\"/>
    </mc:Choice>
  </mc:AlternateContent>
  <xr:revisionPtr revIDLastSave="0" documentId="13_ncr:1_{D385EB05-1BE4-4170-A995-C021901939E9}" xr6:coauthVersionLast="36" xr6:coauthVersionMax="36" xr10:uidLastSave="{00000000-0000-0000-0000-000000000000}"/>
  <bookViews>
    <workbookView xWindow="-15" yWindow="-15" windowWidth="15480" windowHeight="11130" tabRatio="416" xr2:uid="{00000000-000D-0000-FFFF-FFFF00000000}"/>
  </bookViews>
  <sheets>
    <sheet name="총괄표" sheetId="7" r:id="rId1"/>
    <sheet name="입산 통제" sheetId="5" r:id="rId2"/>
    <sheet name="등산로폐쇄" sheetId="4" r:id="rId3"/>
  </sheets>
  <definedNames>
    <definedName name="_xlnm._FilterDatabase" localSheetId="1" hidden="1">'입산 통제'!$A$5:$J$147</definedName>
    <definedName name="_xlnm.Print_Area" localSheetId="2">등산로폐쇄!$A$1:$O$42</definedName>
    <definedName name="_xlnm.Print_Titles" localSheetId="1">'입산 통제'!$4:$5</definedName>
  </definedNames>
  <calcPr calcId="191029"/>
</workbook>
</file>

<file path=xl/calcChain.xml><?xml version="1.0" encoding="utf-8"?>
<calcChain xmlns="http://schemas.openxmlformats.org/spreadsheetml/2006/main">
  <c r="C154" i="5" l="1"/>
  <c r="C148" i="5"/>
  <c r="H138" i="5"/>
  <c r="H145" i="5"/>
  <c r="H154" i="5"/>
  <c r="H148" i="5"/>
  <c r="H137" i="5" l="1"/>
  <c r="H50" i="5"/>
  <c r="C50" i="5"/>
  <c r="C12" i="7"/>
  <c r="D12" i="7" s="1"/>
  <c r="H126" i="5"/>
  <c r="H131" i="5"/>
  <c r="H135" i="5"/>
  <c r="H48" i="5"/>
  <c r="H86" i="5"/>
  <c r="H59" i="5"/>
  <c r="H84" i="5"/>
  <c r="H72" i="5"/>
  <c r="H75" i="5"/>
  <c r="H79" i="5"/>
  <c r="H56" i="5"/>
  <c r="H81" i="5"/>
  <c r="H105" i="5"/>
  <c r="H89" i="5"/>
  <c r="H91" i="5"/>
  <c r="H94" i="5"/>
  <c r="H54" i="5"/>
  <c r="H68" i="5"/>
  <c r="H107" i="5"/>
  <c r="H70" i="5"/>
  <c r="H109" i="5"/>
  <c r="H97" i="5"/>
  <c r="H113" i="5"/>
  <c r="H121" i="5"/>
  <c r="H103" i="5"/>
  <c r="H29" i="5"/>
  <c r="H32" i="5"/>
  <c r="H39" i="5"/>
  <c r="H8" i="5"/>
  <c r="H10" i="5"/>
  <c r="H13" i="5"/>
  <c r="H17" i="5"/>
  <c r="H21" i="5"/>
  <c r="H23" i="5"/>
  <c r="H26" i="5"/>
  <c r="G6" i="4"/>
  <c r="F6" i="4"/>
  <c r="N6" i="4"/>
  <c r="K6" i="4"/>
  <c r="J6" i="4"/>
  <c r="C126" i="5"/>
  <c r="C131" i="5"/>
  <c r="C135" i="5"/>
  <c r="C48" i="5"/>
  <c r="C86" i="5"/>
  <c r="C59" i="5"/>
  <c r="C84" i="5"/>
  <c r="C72" i="5"/>
  <c r="C75" i="5"/>
  <c r="C79" i="5"/>
  <c r="C56" i="5"/>
  <c r="C81" i="5"/>
  <c r="C105" i="5"/>
  <c r="C89" i="5"/>
  <c r="C91" i="5"/>
  <c r="C94" i="5"/>
  <c r="C54" i="5"/>
  <c r="C68" i="5"/>
  <c r="C107" i="5"/>
  <c r="C70" i="5"/>
  <c r="C109" i="5"/>
  <c r="C97" i="5"/>
  <c r="C113" i="5"/>
  <c r="C121" i="5"/>
  <c r="C103" i="5"/>
  <c r="C8" i="5"/>
  <c r="C10" i="5"/>
  <c r="C13" i="5"/>
  <c r="C17" i="5"/>
  <c r="C21" i="5"/>
  <c r="C23" i="5"/>
  <c r="C26" i="5"/>
  <c r="C145" i="5"/>
  <c r="C39" i="5"/>
  <c r="C32" i="5"/>
  <c r="F8" i="7"/>
  <c r="C138" i="5"/>
  <c r="G7" i="7"/>
  <c r="H7" i="7"/>
  <c r="I7" i="7"/>
  <c r="J7" i="7"/>
  <c r="B7" i="7"/>
  <c r="E9" i="7"/>
  <c r="F9" i="7"/>
  <c r="K9" i="7" s="1"/>
  <c r="E10" i="7"/>
  <c r="F10" i="7"/>
  <c r="E11" i="7"/>
  <c r="F11" i="7"/>
  <c r="K11" i="7" s="1"/>
  <c r="E12" i="7"/>
  <c r="F12" i="7"/>
  <c r="K12" i="7" s="1"/>
  <c r="E8" i="7"/>
  <c r="C29" i="5"/>
  <c r="C137" i="5" l="1"/>
  <c r="H125" i="5"/>
  <c r="C11" i="7" s="1"/>
  <c r="D11" i="7" s="1"/>
  <c r="H47" i="5"/>
  <c r="C10" i="7" s="1"/>
  <c r="D10" i="7" s="1"/>
  <c r="C28" i="5"/>
  <c r="C47" i="5"/>
  <c r="H7" i="5"/>
  <c r="C8" i="7" s="1"/>
  <c r="H28" i="5"/>
  <c r="C9" i="7" s="1"/>
  <c r="D9" i="7" s="1"/>
  <c r="C7" i="5"/>
  <c r="C125" i="5"/>
  <c r="E7" i="7"/>
  <c r="F7" i="7"/>
  <c r="K7" i="7" s="1"/>
  <c r="Q6" i="4"/>
  <c r="R6" i="4" s="1"/>
  <c r="H6" i="5" l="1"/>
  <c r="C6" i="5"/>
  <c r="C7" i="7"/>
  <c r="D7" i="7" s="1"/>
  <c r="D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forest_user</author>
  </authors>
  <commentList>
    <comment ref="F142" authorId="0" shapeId="0" xr:uid="{00000000-0006-0000-0100-000001000000}">
      <text>
        <r>
          <rPr>
            <b/>
            <sz val="9"/>
            <color indexed="81"/>
            <rFont val="굴림"/>
            <family val="3"/>
            <charset val="129"/>
          </rPr>
          <t>지번 합병
산106, 산107, 산121, 산123, 산131-1, 산132-1, 산132-2</t>
        </r>
      </text>
    </comment>
    <comment ref="F143" authorId="0" shapeId="0" xr:uid="{00000000-0006-0000-0100-000002000000}">
      <text>
        <r>
          <rPr>
            <b/>
            <sz val="9"/>
            <color indexed="81"/>
            <rFont val="굴림"/>
            <family val="3"/>
            <charset val="129"/>
          </rPr>
          <t>지번 합병
산48-1, 산49, 산112</t>
        </r>
      </text>
    </comment>
    <comment ref="F144" authorId="0" shapeId="0" xr:uid="{00000000-0006-0000-0100-000003000000}">
      <text>
        <r>
          <rPr>
            <b/>
            <sz val="9"/>
            <color indexed="81"/>
            <rFont val="굴림"/>
            <family val="3"/>
            <charset val="129"/>
          </rPr>
          <t>지번 합병
산86, 산88-2, 산91, 산105</t>
        </r>
      </text>
    </comment>
    <comment ref="F146" authorId="0" shapeId="0" xr:uid="{00000000-0006-0000-0100-000004000000}">
      <text>
        <r>
          <rPr>
            <b/>
            <sz val="9"/>
            <color indexed="81"/>
            <rFont val="굴림"/>
            <family val="3"/>
            <charset val="129"/>
          </rPr>
          <t>지번합병
산21</t>
        </r>
      </text>
    </comment>
  </commentList>
</comments>
</file>

<file path=xl/sharedStrings.xml><?xml version="1.0" encoding="utf-8"?>
<sst xmlns="http://schemas.openxmlformats.org/spreadsheetml/2006/main" count="940" uniqueCount="539">
  <si>
    <t>산명
(권역명)</t>
    <phoneticPr fontId="2" type="noConversion"/>
  </si>
  <si>
    <t>리</t>
    <phoneticPr fontId="2" type="noConversion"/>
  </si>
  <si>
    <t>번지</t>
    <phoneticPr fontId="2" type="noConversion"/>
  </si>
  <si>
    <t>비고</t>
    <phoneticPr fontId="2" type="noConversion"/>
  </si>
  <si>
    <t>등산로 구분</t>
    <phoneticPr fontId="2" type="noConversion"/>
  </si>
  <si>
    <t>거리(km)</t>
    <phoneticPr fontId="2" type="noConversion"/>
  </si>
  <si>
    <t>정읍관리소</t>
    <phoneticPr fontId="2" type="noConversion"/>
  </si>
  <si>
    <t>산1</t>
    <phoneticPr fontId="2" type="noConversion"/>
  </si>
  <si>
    <t>산3-1</t>
    <phoneticPr fontId="2" type="noConversion"/>
  </si>
  <si>
    <t>순천관리소</t>
    <phoneticPr fontId="2" type="noConversion"/>
  </si>
  <si>
    <t>순천시</t>
    <phoneticPr fontId="2" type="noConversion"/>
  </si>
  <si>
    <t>낙안면</t>
    <phoneticPr fontId="2" type="noConversion"/>
  </si>
  <si>
    <t>동내리</t>
    <phoneticPr fontId="2" type="noConversion"/>
  </si>
  <si>
    <t>서내리</t>
    <phoneticPr fontId="2" type="noConversion"/>
  </si>
  <si>
    <t>상송리</t>
    <phoneticPr fontId="2" type="noConversion"/>
  </si>
  <si>
    <t>성북리</t>
    <phoneticPr fontId="2" type="noConversion"/>
  </si>
  <si>
    <t>고흥군</t>
    <phoneticPr fontId="2" type="noConversion"/>
  </si>
  <si>
    <t>도화면</t>
    <phoneticPr fontId="2" type="noConversion"/>
  </si>
  <si>
    <t>신호리</t>
    <phoneticPr fontId="2" type="noConversion"/>
  </si>
  <si>
    <t>산179-1외 3필</t>
    <phoneticPr fontId="2" type="noConversion"/>
  </si>
  <si>
    <t>보성군</t>
    <phoneticPr fontId="2" type="noConversion"/>
  </si>
  <si>
    <t>율어면</t>
    <phoneticPr fontId="2" type="noConversion"/>
  </si>
  <si>
    <t>무주관리소</t>
    <phoneticPr fontId="2" type="noConversion"/>
  </si>
  <si>
    <t>영암관리소</t>
    <phoneticPr fontId="2" type="noConversion"/>
  </si>
  <si>
    <t>함양관리소</t>
    <phoneticPr fontId="2" type="noConversion"/>
  </si>
  <si>
    <t>소계</t>
    <phoneticPr fontId="2" type="noConversion"/>
  </si>
  <si>
    <t>합계</t>
    <phoneticPr fontId="2" type="noConversion"/>
  </si>
  <si>
    <t>관리기관</t>
    <phoneticPr fontId="2" type="noConversion"/>
  </si>
  <si>
    <t>소계</t>
    <phoneticPr fontId="2" type="noConversion"/>
  </si>
  <si>
    <t>3개산</t>
    <phoneticPr fontId="2" type="noConversion"/>
  </si>
  <si>
    <t>벌교읍</t>
    <phoneticPr fontId="2" type="noConversion"/>
  </si>
  <si>
    <t>보성군</t>
    <phoneticPr fontId="2" type="noConversion"/>
  </si>
  <si>
    <t>합  계</t>
    <phoneticPr fontId="2" type="noConversion"/>
  </si>
  <si>
    <t>노선수</t>
    <phoneticPr fontId="2" type="noConversion"/>
  </si>
  <si>
    <t>개방(D)</t>
    <phoneticPr fontId="2" type="noConversion"/>
  </si>
  <si>
    <t>폐쇄(E)</t>
    <phoneticPr fontId="2" type="noConversion"/>
  </si>
  <si>
    <t>거리
(km,C)</t>
    <phoneticPr fontId="2" type="noConversion"/>
  </si>
  <si>
    <t>거리
(km,D)</t>
    <phoneticPr fontId="2" type="noConversion"/>
  </si>
  <si>
    <t>비율
(%,D/C)</t>
    <phoneticPr fontId="2" type="noConversion"/>
  </si>
  <si>
    <t>비율
(%, B/A)</t>
    <phoneticPr fontId="2" type="noConversion"/>
  </si>
  <si>
    <t>입산통제</t>
    <phoneticPr fontId="2" type="noConversion"/>
  </si>
  <si>
    <t>구역내
지   번</t>
    <phoneticPr fontId="2" type="noConversion"/>
  </si>
  <si>
    <t>소  재  지</t>
    <phoneticPr fontId="2" type="noConversion"/>
  </si>
  <si>
    <t>시·군·구</t>
    <phoneticPr fontId="2" type="noConversion"/>
  </si>
  <si>
    <t>읍·면·동</t>
    <phoneticPr fontId="2" type="noConversion"/>
  </si>
  <si>
    <t>두유봉</t>
    <phoneticPr fontId="2" type="noConversion"/>
  </si>
  <si>
    <t>순창군</t>
    <phoneticPr fontId="2" type="noConversion"/>
  </si>
  <si>
    <t>적성면</t>
    <phoneticPr fontId="2" type="noConversion"/>
  </si>
  <si>
    <t>석산리</t>
    <phoneticPr fontId="2" type="noConversion"/>
  </si>
  <si>
    <t>산179-1,산179-2, 산179-3,산179-8</t>
    <phoneticPr fontId="2" type="noConversion"/>
  </si>
  <si>
    <t>총계</t>
    <phoneticPr fontId="2" type="noConversion"/>
  </si>
  <si>
    <t>산110</t>
    <phoneticPr fontId="2" type="noConversion"/>
  </si>
  <si>
    <t>영암관리소</t>
    <phoneticPr fontId="2" type="noConversion"/>
  </si>
  <si>
    <t>나주시</t>
    <phoneticPr fontId="2" type="noConversion"/>
  </si>
  <si>
    <t>산8외 2필</t>
    <phoneticPr fontId="2" type="noConversion"/>
  </si>
  <si>
    <t>산8, 산14, 산93</t>
    <phoneticPr fontId="2" type="noConversion"/>
  </si>
  <si>
    <t>문수산</t>
    <phoneticPr fontId="2" type="noConversion"/>
  </si>
  <si>
    <t>고창군</t>
    <phoneticPr fontId="2" type="noConversion"/>
  </si>
  <si>
    <t>고창읍</t>
    <phoneticPr fontId="2" type="noConversion"/>
  </si>
  <si>
    <t>월산리</t>
    <phoneticPr fontId="2" type="noConversion"/>
  </si>
  <si>
    <t>산93, 산98-1,산98-2,산145, 산151, 산154</t>
    <phoneticPr fontId="2" type="noConversion"/>
  </si>
  <si>
    <t>산93외 5필</t>
    <phoneticPr fontId="2" type="noConversion"/>
  </si>
  <si>
    <t>화산리</t>
    <phoneticPr fontId="2" type="noConversion"/>
  </si>
  <si>
    <t>산100</t>
    <phoneticPr fontId="2" type="noConversion"/>
  </si>
  <si>
    <t>순창군</t>
    <phoneticPr fontId="2" type="noConversion"/>
  </si>
  <si>
    <t>복흥면</t>
    <phoneticPr fontId="2" type="noConversion"/>
  </si>
  <si>
    <t>하리</t>
    <phoneticPr fontId="2" type="noConversion"/>
  </si>
  <si>
    <t>산1</t>
    <phoneticPr fontId="2" type="noConversion"/>
  </si>
  <si>
    <t xml:space="preserve">산1 </t>
    <phoneticPr fontId="2" type="noConversion"/>
  </si>
  <si>
    <t>석보리</t>
    <phoneticPr fontId="2" type="noConversion"/>
  </si>
  <si>
    <t>산1 외 3필</t>
    <phoneticPr fontId="2" type="noConversion"/>
  </si>
  <si>
    <t>산1, 산4, 산4-2, 산19</t>
    <phoneticPr fontId="2" type="noConversion"/>
  </si>
  <si>
    <t>쌍치면</t>
    <phoneticPr fontId="2" type="noConversion"/>
  </si>
  <si>
    <t>둔전리</t>
    <phoneticPr fontId="2" type="noConversion"/>
  </si>
  <si>
    <t>산20-1</t>
    <phoneticPr fontId="2" type="noConversion"/>
  </si>
  <si>
    <t>김제시</t>
    <phoneticPr fontId="2" type="noConversion"/>
  </si>
  <si>
    <t>금산면</t>
    <phoneticPr fontId="2" type="noConversion"/>
  </si>
  <si>
    <t>금성리</t>
    <phoneticPr fontId="2" type="noConversion"/>
  </si>
  <si>
    <t>산180 외 2필</t>
    <phoneticPr fontId="2" type="noConversion"/>
  </si>
  <si>
    <t>산180, 산194, 산195</t>
    <phoneticPr fontId="2" type="noConversion"/>
  </si>
  <si>
    <t>선동리</t>
    <phoneticPr fontId="2" type="noConversion"/>
  </si>
  <si>
    <t>산64, 산67, 산70</t>
    <phoneticPr fontId="2" type="noConversion"/>
  </si>
  <si>
    <t>정읍시</t>
    <phoneticPr fontId="2" type="noConversion"/>
  </si>
  <si>
    <t>산외면</t>
    <phoneticPr fontId="2" type="noConversion"/>
  </si>
  <si>
    <t>상두리</t>
    <phoneticPr fontId="2" type="noConversion"/>
  </si>
  <si>
    <t>산329 외 4필</t>
    <phoneticPr fontId="2" type="noConversion"/>
  </si>
  <si>
    <t>산64 외 2필</t>
    <phoneticPr fontId="2" type="noConversion"/>
  </si>
  <si>
    <t>산329, 산333, 산337, 산356-1, 산357</t>
    <phoneticPr fontId="2" type="noConversion"/>
  </si>
  <si>
    <t>구림면</t>
    <phoneticPr fontId="2" type="noConversion"/>
  </si>
  <si>
    <t>안정리</t>
    <phoneticPr fontId="2" type="noConversion"/>
  </si>
  <si>
    <t>산136-1,산136-2, 산144, 산171, 산193</t>
    <phoneticPr fontId="2" type="noConversion"/>
  </si>
  <si>
    <t>산136-1 외 4필</t>
    <phoneticPr fontId="2" type="noConversion"/>
  </si>
  <si>
    <t>운북리</t>
    <phoneticPr fontId="2" type="noConversion"/>
  </si>
  <si>
    <t>산60-1 외4필</t>
    <phoneticPr fontId="2" type="noConversion"/>
  </si>
  <si>
    <t>산60-1, 산151-1, 산151-2, 산152, 산60-3</t>
    <phoneticPr fontId="2" type="noConversion"/>
  </si>
  <si>
    <t>방화리</t>
    <phoneticPr fontId="2" type="noConversion"/>
  </si>
  <si>
    <t>산137</t>
    <phoneticPr fontId="2" type="noConversion"/>
  </si>
  <si>
    <t>주평리</t>
    <phoneticPr fontId="2" type="noConversion"/>
  </si>
  <si>
    <t>산25 외 3필</t>
    <phoneticPr fontId="2" type="noConversion"/>
  </si>
  <si>
    <t>산25, 산33, 산46, 산46-1</t>
    <phoneticPr fontId="2" type="noConversion"/>
  </si>
  <si>
    <t>봉황면</t>
    <phoneticPr fontId="2" type="noConversion"/>
  </si>
  <si>
    <t>덕곡리</t>
    <phoneticPr fontId="2" type="noConversion"/>
  </si>
  <si>
    <t>산101외 1필</t>
    <phoneticPr fontId="2" type="noConversion"/>
  </si>
  <si>
    <t>산101, 산92</t>
    <phoneticPr fontId="2" type="noConversion"/>
  </si>
  <si>
    <t>진도군</t>
    <phoneticPr fontId="2" type="noConversion"/>
  </si>
  <si>
    <t>지산면</t>
    <phoneticPr fontId="2" type="noConversion"/>
  </si>
  <si>
    <t>가학리</t>
    <phoneticPr fontId="2" type="noConversion"/>
  </si>
  <si>
    <t>산105외 1필</t>
    <phoneticPr fontId="2" type="noConversion"/>
  </si>
  <si>
    <t>산105, 산77</t>
    <phoneticPr fontId="2" type="noConversion"/>
  </si>
  <si>
    <t>심동리</t>
    <phoneticPr fontId="2" type="noConversion"/>
  </si>
  <si>
    <t>산59</t>
    <phoneticPr fontId="2" type="noConversion"/>
  </si>
  <si>
    <t>해남군</t>
    <phoneticPr fontId="2" type="noConversion"/>
  </si>
  <si>
    <t>북평면</t>
    <phoneticPr fontId="2" type="noConversion"/>
  </si>
  <si>
    <t>이진리</t>
    <phoneticPr fontId="2" type="noConversion"/>
  </si>
  <si>
    <t>산86-1</t>
    <phoneticPr fontId="2" type="noConversion"/>
  </si>
  <si>
    <t>서홍리</t>
    <phoneticPr fontId="2" type="noConversion"/>
  </si>
  <si>
    <t>산12-1</t>
    <phoneticPr fontId="2" type="noConversion"/>
  </si>
  <si>
    <t>평암리</t>
    <phoneticPr fontId="2" type="noConversion"/>
  </si>
  <si>
    <t>산67</t>
    <phoneticPr fontId="2" type="noConversion"/>
  </si>
  <si>
    <t>영전리</t>
    <phoneticPr fontId="2" type="noConversion"/>
  </si>
  <si>
    <t>산77-5 외1필</t>
    <phoneticPr fontId="2" type="noConversion"/>
  </si>
  <si>
    <t>산77-5, 산126-1</t>
    <phoneticPr fontId="2" type="noConversion"/>
  </si>
  <si>
    <t>마봉리</t>
    <phoneticPr fontId="2" type="noConversion"/>
  </si>
  <si>
    <t>산87-6</t>
    <phoneticPr fontId="2" type="noConversion"/>
  </si>
  <si>
    <t>현산면</t>
    <phoneticPr fontId="2" type="noConversion"/>
  </si>
  <si>
    <t>월송리</t>
    <phoneticPr fontId="2" type="noConversion"/>
  </si>
  <si>
    <t>산56-3</t>
    <phoneticPr fontId="2" type="noConversion"/>
  </si>
  <si>
    <t>송지면</t>
    <phoneticPr fontId="2" type="noConversion"/>
  </si>
  <si>
    <t>서정리</t>
    <phoneticPr fontId="2" type="noConversion"/>
  </si>
  <si>
    <t>산303-2외 1필</t>
    <phoneticPr fontId="2" type="noConversion"/>
  </si>
  <si>
    <t>산303-2, 산140-1</t>
    <phoneticPr fontId="2" type="noConversion"/>
  </si>
  <si>
    <t>산87-1</t>
    <phoneticPr fontId="2" type="noConversion"/>
  </si>
  <si>
    <t>나주시</t>
    <phoneticPr fontId="2" type="noConversion"/>
  </si>
  <si>
    <t>다도면</t>
    <phoneticPr fontId="2" type="noConversion"/>
  </si>
  <si>
    <t>암정리</t>
    <phoneticPr fontId="2" type="noConversion"/>
  </si>
  <si>
    <t>산8, 산124, 산7, 산5, 산113, 산162, 산165</t>
    <phoneticPr fontId="2" type="noConversion"/>
  </si>
  <si>
    <t>산8외 6필</t>
    <phoneticPr fontId="2" type="noConversion"/>
  </si>
  <si>
    <t>만봉리</t>
    <phoneticPr fontId="2" type="noConversion"/>
  </si>
  <si>
    <t>산21-1외 2필</t>
    <phoneticPr fontId="2" type="noConversion"/>
  </si>
  <si>
    <t>산21-1, 산228, 산47</t>
    <phoneticPr fontId="2" type="noConversion"/>
  </si>
  <si>
    <t>서삼면</t>
    <phoneticPr fontId="2" type="noConversion"/>
  </si>
  <si>
    <t>추암리</t>
    <phoneticPr fontId="2" type="noConversion"/>
  </si>
  <si>
    <t>산274 외 2필</t>
    <phoneticPr fontId="2" type="noConversion"/>
  </si>
  <si>
    <t>산274, 산283, 산285</t>
    <phoneticPr fontId="2" type="noConversion"/>
  </si>
  <si>
    <t>장성군</t>
    <phoneticPr fontId="2" type="noConversion"/>
  </si>
  <si>
    <t>황룡면</t>
    <phoneticPr fontId="2" type="noConversion"/>
  </si>
  <si>
    <t>통안리</t>
    <phoneticPr fontId="2" type="noConversion"/>
  </si>
  <si>
    <t>산85</t>
    <phoneticPr fontId="2" type="noConversion"/>
  </si>
  <si>
    <t>북이면</t>
    <phoneticPr fontId="2" type="noConversion"/>
  </si>
  <si>
    <t>죽청리</t>
    <phoneticPr fontId="2" type="noConversion"/>
  </si>
  <si>
    <t>산70-1외 1필</t>
    <phoneticPr fontId="2" type="noConversion"/>
  </si>
  <si>
    <t>산70-1, 산72-6</t>
    <phoneticPr fontId="2" type="noConversion"/>
  </si>
  <si>
    <t>백암리</t>
    <phoneticPr fontId="2" type="noConversion"/>
  </si>
  <si>
    <t>원덕리</t>
    <phoneticPr fontId="2" type="noConversion"/>
  </si>
  <si>
    <t>산2</t>
    <phoneticPr fontId="2" type="noConversion"/>
  </si>
  <si>
    <t>산53-4</t>
    <phoneticPr fontId="2" type="noConversion"/>
  </si>
  <si>
    <t>북하면</t>
    <phoneticPr fontId="2" type="noConversion"/>
  </si>
  <si>
    <t>월성리</t>
    <phoneticPr fontId="2" type="noConversion"/>
  </si>
  <si>
    <t>산76-3 외 2필</t>
    <phoneticPr fontId="2" type="noConversion"/>
  </si>
  <si>
    <t>산76-3, 산65, 산98</t>
    <phoneticPr fontId="2" type="noConversion"/>
  </si>
  <si>
    <t>강진군</t>
    <phoneticPr fontId="2" type="noConversion"/>
  </si>
  <si>
    <t>삼흥리</t>
    <phoneticPr fontId="2" type="noConversion"/>
  </si>
  <si>
    <t>칠량면</t>
    <phoneticPr fontId="2" type="noConversion"/>
  </si>
  <si>
    <t>관산면</t>
    <phoneticPr fontId="2" type="noConversion"/>
  </si>
  <si>
    <t>성산리</t>
    <phoneticPr fontId="2" type="noConversion"/>
  </si>
  <si>
    <t>산70-1외 2필</t>
    <phoneticPr fontId="2" type="noConversion"/>
  </si>
  <si>
    <t>장성읍</t>
    <phoneticPr fontId="2" type="noConversion"/>
  </si>
  <si>
    <t>덕진리</t>
    <phoneticPr fontId="2" type="noConversion"/>
  </si>
  <si>
    <t>산110</t>
    <phoneticPr fontId="2" type="noConversion"/>
  </si>
  <si>
    <t>산121</t>
    <phoneticPr fontId="2" type="noConversion"/>
  </si>
  <si>
    <t>장흥군</t>
    <phoneticPr fontId="2" type="noConversion"/>
  </si>
  <si>
    <t>장흥읍</t>
    <phoneticPr fontId="2" type="noConversion"/>
  </si>
  <si>
    <t>삼산리</t>
    <phoneticPr fontId="2" type="noConversion"/>
  </si>
  <si>
    <t>산1-1</t>
    <phoneticPr fontId="2" type="noConversion"/>
  </si>
  <si>
    <t>삼당리</t>
    <phoneticPr fontId="2" type="noConversion"/>
  </si>
  <si>
    <t>산14</t>
    <phoneticPr fontId="2" type="noConversion"/>
  </si>
  <si>
    <t>가치리</t>
    <phoneticPr fontId="2" type="noConversion"/>
  </si>
  <si>
    <t>산3외 1필</t>
    <phoneticPr fontId="2" type="noConversion"/>
  </si>
  <si>
    <t>산3, 산4</t>
    <phoneticPr fontId="2" type="noConversion"/>
  </si>
  <si>
    <t>산85외 2필</t>
    <phoneticPr fontId="2" type="noConversion"/>
  </si>
  <si>
    <t>산85, 산110, 산139</t>
    <phoneticPr fontId="2" type="noConversion"/>
  </si>
  <si>
    <t>임회면</t>
    <phoneticPr fontId="2" type="noConversion"/>
  </si>
  <si>
    <t>용호리</t>
    <phoneticPr fontId="2" type="noConversion"/>
  </si>
  <si>
    <t>상만리</t>
    <phoneticPr fontId="2" type="noConversion"/>
  </si>
  <si>
    <t>산141</t>
    <phoneticPr fontId="2" type="noConversion"/>
  </si>
  <si>
    <t>산40</t>
    <phoneticPr fontId="2" type="noConversion"/>
  </si>
  <si>
    <t>덕림리</t>
    <phoneticPr fontId="2" type="noConversion"/>
  </si>
  <si>
    <t>산181</t>
    <phoneticPr fontId="2" type="noConversion"/>
  </si>
  <si>
    <t>산127-1 외 1필</t>
    <phoneticPr fontId="2" type="noConversion"/>
  </si>
  <si>
    <t>산127-1, 산77-1</t>
    <phoneticPr fontId="2" type="noConversion"/>
  </si>
  <si>
    <t>부산면</t>
    <phoneticPr fontId="2" type="noConversion"/>
  </si>
  <si>
    <t>금자리</t>
    <phoneticPr fontId="2" type="noConversion"/>
  </si>
  <si>
    <t>산50-1외 1필</t>
    <phoneticPr fontId="2" type="noConversion"/>
  </si>
  <si>
    <t>산50-1, 산50-2, 산50-13</t>
    <phoneticPr fontId="2" type="noConversion"/>
  </si>
  <si>
    <t>산130외 2필</t>
    <phoneticPr fontId="2" type="noConversion"/>
  </si>
  <si>
    <t>산130, 산198-1, 산230-1</t>
    <phoneticPr fontId="2" type="noConversion"/>
  </si>
  <si>
    <t>장동면</t>
    <phoneticPr fontId="2" type="noConversion"/>
  </si>
  <si>
    <t>하산리</t>
    <phoneticPr fontId="2" type="noConversion"/>
  </si>
  <si>
    <t>용곡리</t>
    <phoneticPr fontId="2" type="noConversion"/>
  </si>
  <si>
    <t>금산리</t>
    <phoneticPr fontId="2" type="noConversion"/>
  </si>
  <si>
    <t>산133</t>
    <phoneticPr fontId="2" type="noConversion"/>
  </si>
  <si>
    <t>신125-1</t>
    <phoneticPr fontId="2" type="noConversion"/>
  </si>
  <si>
    <t>산1-1외 1필</t>
    <phoneticPr fontId="2" type="noConversion"/>
  </si>
  <si>
    <t>산1-1, 산1-3</t>
    <phoneticPr fontId="2" type="noConversion"/>
  </si>
  <si>
    <t>와우리</t>
    <phoneticPr fontId="2" type="noConversion"/>
  </si>
  <si>
    <t>산70외 1필</t>
    <phoneticPr fontId="2" type="noConversion"/>
  </si>
  <si>
    <t>산70, 산73</t>
    <phoneticPr fontId="2" type="noConversion"/>
  </si>
  <si>
    <t>보전리</t>
    <phoneticPr fontId="2" type="noConversion"/>
  </si>
  <si>
    <t>고야리</t>
    <phoneticPr fontId="2" type="noConversion"/>
  </si>
  <si>
    <t>남동리</t>
    <phoneticPr fontId="2" type="noConversion"/>
  </si>
  <si>
    <t>산146</t>
    <phoneticPr fontId="2" type="noConversion"/>
  </si>
  <si>
    <t>산22</t>
    <phoneticPr fontId="2" type="noConversion"/>
  </si>
  <si>
    <t>산52</t>
    <phoneticPr fontId="2" type="noConversion"/>
  </si>
  <si>
    <t>산24</t>
    <phoneticPr fontId="2" type="noConversion"/>
  </si>
  <si>
    <t>천관산</t>
    <phoneticPr fontId="2" type="noConversion"/>
  </si>
  <si>
    <t>관산읍</t>
    <phoneticPr fontId="2" type="noConversion"/>
  </si>
  <si>
    <t>부평리</t>
    <phoneticPr fontId="2" type="noConversion"/>
  </si>
  <si>
    <t>산102, 산107, 산109-1</t>
    <phoneticPr fontId="2" type="noConversion"/>
  </si>
  <si>
    <t>산102외 2필</t>
    <phoneticPr fontId="2" type="noConversion"/>
  </si>
  <si>
    <t>농안리</t>
    <phoneticPr fontId="2" type="noConversion"/>
  </si>
  <si>
    <t>산98외 2필</t>
    <phoneticPr fontId="2" type="noConversion"/>
  </si>
  <si>
    <t>산98, 산72-1, 산72-2</t>
    <phoneticPr fontId="2" type="noConversion"/>
  </si>
  <si>
    <t>용전리</t>
    <phoneticPr fontId="2" type="noConversion"/>
  </si>
  <si>
    <t>산147-3</t>
    <phoneticPr fontId="2" type="noConversion"/>
  </si>
  <si>
    <t>옥당리</t>
    <phoneticPr fontId="2" type="noConversion"/>
  </si>
  <si>
    <t>산97-4</t>
    <phoneticPr fontId="2" type="noConversion"/>
  </si>
  <si>
    <t>외동리</t>
    <phoneticPr fontId="2" type="noConversion"/>
  </si>
  <si>
    <t>산51-2외 1필</t>
    <phoneticPr fontId="2" type="noConversion"/>
  </si>
  <si>
    <t>산51-2, 산51-4</t>
    <phoneticPr fontId="2" type="noConversion"/>
  </si>
  <si>
    <t>대덕읍</t>
    <phoneticPr fontId="2" type="noConversion"/>
  </si>
  <si>
    <t>연지리</t>
    <phoneticPr fontId="2" type="noConversion"/>
  </si>
  <si>
    <t>산109-1외 4필</t>
    <phoneticPr fontId="2" type="noConversion"/>
  </si>
  <si>
    <t>산109-1, 산110-1,산110-2,산110-3,산110-6</t>
    <phoneticPr fontId="2" type="noConversion"/>
  </si>
  <si>
    <t>신월리</t>
    <phoneticPr fontId="2" type="noConversion"/>
  </si>
  <si>
    <t>산21-1</t>
    <phoneticPr fontId="2" type="noConversion"/>
  </si>
  <si>
    <t>연정리</t>
    <phoneticPr fontId="2" type="noConversion"/>
  </si>
  <si>
    <t>산66-1</t>
    <phoneticPr fontId="2" type="noConversion"/>
  </si>
  <si>
    <t>분토리</t>
    <phoneticPr fontId="2" type="noConversion"/>
  </si>
  <si>
    <t>산21-3</t>
    <phoneticPr fontId="2" type="noConversion"/>
  </si>
  <si>
    <t>산1-1,산1-4</t>
    <phoneticPr fontId="2" type="noConversion"/>
  </si>
  <si>
    <t>의신면</t>
    <phoneticPr fontId="2" type="noConversion"/>
  </si>
  <si>
    <t>사천리</t>
    <phoneticPr fontId="2" type="noConversion"/>
  </si>
  <si>
    <t>징광리</t>
    <phoneticPr fontId="2" type="noConversion"/>
  </si>
  <si>
    <t>유신리</t>
    <phoneticPr fontId="2" type="noConversion"/>
  </si>
  <si>
    <t>옥전리</t>
    <phoneticPr fontId="2" type="noConversion"/>
  </si>
  <si>
    <t>산155-1외 1필</t>
    <phoneticPr fontId="2" type="noConversion"/>
  </si>
  <si>
    <t>산155-1, 산155-2</t>
    <phoneticPr fontId="2" type="noConversion"/>
  </si>
  <si>
    <t>산110-1 외 1필</t>
    <phoneticPr fontId="2" type="noConversion"/>
  </si>
  <si>
    <t>산100-1외 1필</t>
    <phoneticPr fontId="2" type="noConversion"/>
  </si>
  <si>
    <t>산100-1, 산100-3</t>
    <phoneticPr fontId="2" type="noConversion"/>
  </si>
  <si>
    <t>7개산</t>
    <phoneticPr fontId="2" type="noConversion"/>
  </si>
  <si>
    <t>3개산</t>
    <phoneticPr fontId="2" type="noConversion"/>
  </si>
  <si>
    <t>23개산</t>
    <phoneticPr fontId="2" type="noConversion"/>
  </si>
  <si>
    <t>2개산</t>
    <phoneticPr fontId="2" type="noConversion"/>
  </si>
  <si>
    <t>산120 외 3필</t>
    <phoneticPr fontId="2" type="noConversion"/>
  </si>
  <si>
    <t>산120, 산234, 산222, 산229</t>
    <phoneticPr fontId="2" type="noConversion"/>
  </si>
  <si>
    <t>구역면적
(㎡)</t>
    <phoneticPr fontId="2" type="noConversion"/>
  </si>
  <si>
    <t>수항리</t>
    <phoneticPr fontId="2" type="noConversion"/>
  </si>
  <si>
    <t>산186</t>
    <phoneticPr fontId="2" type="noConversion"/>
  </si>
  <si>
    <t>봉암리</t>
    <phoneticPr fontId="2" type="noConversion"/>
  </si>
  <si>
    <t>장수읍</t>
    <phoneticPr fontId="2" type="noConversion"/>
  </si>
  <si>
    <t>덕산리</t>
    <phoneticPr fontId="2" type="noConversion"/>
  </si>
  <si>
    <t>오동리</t>
    <phoneticPr fontId="2" type="noConversion"/>
  </si>
  <si>
    <t>명덕리</t>
    <phoneticPr fontId="2" type="noConversion"/>
  </si>
  <si>
    <t>무주관리소</t>
    <phoneticPr fontId="2" type="noConversion"/>
  </si>
  <si>
    <t>구봉산</t>
    <phoneticPr fontId="2" type="noConversion"/>
  </si>
  <si>
    <t>진안군</t>
    <phoneticPr fontId="2" type="noConversion"/>
  </si>
  <si>
    <t>정천면</t>
    <phoneticPr fontId="2" type="noConversion"/>
  </si>
  <si>
    <t>갈용리</t>
    <phoneticPr fontId="2" type="noConversion"/>
  </si>
  <si>
    <t>주천면</t>
    <phoneticPr fontId="2" type="noConversion"/>
  </si>
  <si>
    <t>운봉리</t>
    <phoneticPr fontId="2" type="noConversion"/>
  </si>
  <si>
    <t>운장산</t>
    <phoneticPr fontId="2" type="noConversion"/>
  </si>
  <si>
    <t>대불리</t>
    <phoneticPr fontId="2" type="noConversion"/>
  </si>
  <si>
    <t>부귀면</t>
    <phoneticPr fontId="2" type="noConversion"/>
  </si>
  <si>
    <t>황금리</t>
    <phoneticPr fontId="2" type="noConversion"/>
  </si>
  <si>
    <t>장수군</t>
    <phoneticPr fontId="2" type="noConversion"/>
  </si>
  <si>
    <t>번암면</t>
    <phoneticPr fontId="2" type="noConversion"/>
  </si>
  <si>
    <t>지지리</t>
    <phoneticPr fontId="2" type="noConversion"/>
  </si>
  <si>
    <t>산185</t>
    <phoneticPr fontId="2" type="noConversion"/>
  </si>
  <si>
    <t>산183</t>
    <phoneticPr fontId="2" type="noConversion"/>
  </si>
  <si>
    <t>산195-2 외 1필</t>
    <phoneticPr fontId="2" type="noConversion"/>
  </si>
  <si>
    <t>산195-2, 산20-1</t>
    <phoneticPr fontId="2" type="noConversion"/>
  </si>
  <si>
    <t>궁항리</t>
    <phoneticPr fontId="2" type="noConversion"/>
  </si>
  <si>
    <t>산39-1 외 2필</t>
    <phoneticPr fontId="2" type="noConversion"/>
  </si>
  <si>
    <t>산39-1, 산50, 산48</t>
    <phoneticPr fontId="2" type="noConversion"/>
  </si>
  <si>
    <t>산190외 1필</t>
    <phoneticPr fontId="2" type="noConversion"/>
  </si>
  <si>
    <t>산190, 산148-7</t>
    <phoneticPr fontId="2" type="noConversion"/>
  </si>
  <si>
    <t>산109</t>
    <phoneticPr fontId="2" type="noConversion"/>
  </si>
  <si>
    <t>봉학리</t>
    <phoneticPr fontId="2" type="noConversion"/>
  </si>
  <si>
    <t>산123 외 1필</t>
    <phoneticPr fontId="2" type="noConversion"/>
  </si>
  <si>
    <t>산123, 산15-1</t>
    <phoneticPr fontId="2" type="noConversion"/>
  </si>
  <si>
    <t>산15외 2필</t>
    <phoneticPr fontId="2" type="noConversion"/>
  </si>
  <si>
    <t>산15, 산115-4, 산55</t>
    <phoneticPr fontId="2" type="noConversion"/>
  </si>
  <si>
    <t>동화리</t>
    <phoneticPr fontId="2" type="noConversion"/>
  </si>
  <si>
    <t>산198외 8필</t>
    <phoneticPr fontId="2" type="noConversion"/>
  </si>
  <si>
    <t>산198, 산136-1, 산195, 산184, 산185, 산186, 산126, 산200, 산199</t>
    <phoneticPr fontId="2" type="noConversion"/>
  </si>
  <si>
    <t>계남면</t>
    <phoneticPr fontId="2" type="noConversion"/>
  </si>
  <si>
    <t>장안리</t>
    <phoneticPr fontId="2" type="noConversion"/>
  </si>
  <si>
    <t>산116-1외 1필</t>
    <phoneticPr fontId="2" type="noConversion"/>
  </si>
  <si>
    <t>산116-1, 산116-3</t>
    <phoneticPr fontId="2" type="noConversion"/>
  </si>
  <si>
    <t>산54-1</t>
    <phoneticPr fontId="2" type="noConversion"/>
  </si>
  <si>
    <t>장계면</t>
    <phoneticPr fontId="2" type="noConversion"/>
  </si>
  <si>
    <t>대곡리</t>
    <phoneticPr fontId="2" type="noConversion"/>
  </si>
  <si>
    <t>산92-1외 3필</t>
    <phoneticPr fontId="2" type="noConversion"/>
  </si>
  <si>
    <t>산92-1,산92-2,산92-3,산92-5</t>
    <phoneticPr fontId="2" type="noConversion"/>
  </si>
  <si>
    <t>산65</t>
    <phoneticPr fontId="2" type="noConversion"/>
  </si>
  <si>
    <t>산155</t>
    <phoneticPr fontId="2" type="noConversion"/>
  </si>
  <si>
    <t>함양관리소</t>
    <phoneticPr fontId="2" type="noConversion"/>
  </si>
  <si>
    <t>함양군</t>
    <phoneticPr fontId="2" type="noConversion"/>
  </si>
  <si>
    <t>마천면</t>
    <phoneticPr fontId="2" type="noConversion"/>
  </si>
  <si>
    <t>구양리</t>
    <phoneticPr fontId="2" type="noConversion"/>
  </si>
  <si>
    <t>산25외 1필</t>
    <phoneticPr fontId="2" type="noConversion"/>
  </si>
  <si>
    <t>산25, 산75</t>
    <phoneticPr fontId="2" type="noConversion"/>
  </si>
  <si>
    <t>함양읍</t>
    <phoneticPr fontId="2" type="noConversion"/>
  </si>
  <si>
    <t>죽림리</t>
    <phoneticPr fontId="2" type="noConversion"/>
  </si>
  <si>
    <t>산364</t>
    <phoneticPr fontId="2" type="noConversion"/>
  </si>
  <si>
    <t>구룡리</t>
    <phoneticPr fontId="2" type="noConversion"/>
  </si>
  <si>
    <t>산168</t>
    <phoneticPr fontId="2" type="noConversion"/>
  </si>
  <si>
    <t>휴천면</t>
    <phoneticPr fontId="2" type="noConversion"/>
  </si>
  <si>
    <t>월평리</t>
    <phoneticPr fontId="2" type="noConversion"/>
  </si>
  <si>
    <t>산95</t>
    <phoneticPr fontId="2" type="noConversion"/>
  </si>
  <si>
    <t>금반리</t>
    <phoneticPr fontId="2" type="noConversion"/>
  </si>
  <si>
    <t>산114</t>
    <phoneticPr fontId="2" type="noConversion"/>
  </si>
  <si>
    <t>태관리</t>
    <phoneticPr fontId="2" type="noConversion"/>
  </si>
  <si>
    <t>산104</t>
    <phoneticPr fontId="2" type="noConversion"/>
  </si>
  <si>
    <t>문정리</t>
    <phoneticPr fontId="2" type="noConversion"/>
  </si>
  <si>
    <t>산20</t>
    <phoneticPr fontId="2" type="noConversion"/>
  </si>
  <si>
    <t>산123-1외 2필</t>
    <phoneticPr fontId="2" type="noConversion"/>
  </si>
  <si>
    <t>산123-1,산123-2,산123-10</t>
    <phoneticPr fontId="2" type="noConversion"/>
  </si>
  <si>
    <t>관리기관
(시군구/
관리소)</t>
    <phoneticPr fontId="13" type="noConversion"/>
  </si>
  <si>
    <t>산명
(권역명)</t>
    <phoneticPr fontId="13" type="noConversion"/>
  </si>
  <si>
    <t>소재지</t>
    <phoneticPr fontId="13" type="noConversion"/>
  </si>
  <si>
    <t>등산로 구분</t>
    <phoneticPr fontId="13" type="noConversion"/>
  </si>
  <si>
    <t>비고</t>
    <phoneticPr fontId="13" type="noConversion"/>
  </si>
  <si>
    <t>시군구</t>
    <phoneticPr fontId="13" type="noConversion"/>
  </si>
  <si>
    <t>읍면동</t>
    <phoneticPr fontId="13" type="noConversion"/>
  </si>
  <si>
    <t>리</t>
    <phoneticPr fontId="13" type="noConversion"/>
  </si>
  <si>
    <t>노선
번호</t>
    <phoneticPr fontId="13" type="noConversion"/>
  </si>
  <si>
    <t>개방구간</t>
    <phoneticPr fontId="13" type="noConversion"/>
  </si>
  <si>
    <t>폐쇄구간</t>
    <phoneticPr fontId="13" type="noConversion"/>
  </si>
  <si>
    <t>시점</t>
    <phoneticPr fontId="13" type="noConversion"/>
  </si>
  <si>
    <t>기점</t>
    <phoneticPr fontId="13" type="noConversion"/>
  </si>
  <si>
    <t>종점</t>
    <phoneticPr fontId="13" type="noConversion"/>
  </si>
  <si>
    <t>거리
(km)</t>
    <phoneticPr fontId="13" type="noConversion"/>
  </si>
  <si>
    <t>정읍</t>
    <phoneticPr fontId="13" type="noConversion"/>
  </si>
  <si>
    <t>회문산</t>
    <phoneticPr fontId="13" type="noConversion"/>
  </si>
  <si>
    <t>순창군</t>
    <phoneticPr fontId="13" type="noConversion"/>
  </si>
  <si>
    <t>구림면</t>
    <phoneticPr fontId="13" type="noConversion"/>
  </si>
  <si>
    <t>안정리</t>
    <phoneticPr fontId="13" type="noConversion"/>
  </si>
  <si>
    <t>장성군</t>
    <phoneticPr fontId="13" type="noConversion"/>
  </si>
  <si>
    <t>북이면</t>
    <phoneticPr fontId="13" type="noConversion"/>
  </si>
  <si>
    <t>죽청리</t>
    <phoneticPr fontId="13" type="noConversion"/>
  </si>
  <si>
    <t>장성갈재</t>
    <phoneticPr fontId="13" type="noConversion"/>
  </si>
  <si>
    <t>서대봉, 봉수대</t>
    <phoneticPr fontId="13" type="noConversion"/>
  </si>
  <si>
    <t>달마산</t>
    <phoneticPr fontId="13" type="noConversion"/>
  </si>
  <si>
    <t>해남군</t>
    <phoneticPr fontId="13" type="noConversion"/>
  </si>
  <si>
    <t>송지면</t>
    <phoneticPr fontId="13" type="noConversion"/>
  </si>
  <si>
    <t>서정리</t>
    <phoneticPr fontId="13" type="noConversion"/>
  </si>
  <si>
    <t>송촌마을</t>
    <phoneticPr fontId="13" type="noConversion"/>
  </si>
  <si>
    <t>금전산</t>
  </si>
  <si>
    <t>순천시</t>
  </si>
  <si>
    <t>낙안면</t>
  </si>
  <si>
    <t>천등산</t>
  </si>
  <si>
    <t>고흥군</t>
  </si>
  <si>
    <t>도화면</t>
  </si>
  <si>
    <t>신호리</t>
  </si>
  <si>
    <t>존제산</t>
  </si>
  <si>
    <t>보성군</t>
  </si>
  <si>
    <t>벌교읍</t>
  </si>
  <si>
    <t>산110-1, 산110-3</t>
    <phoneticPr fontId="2" type="noConversion"/>
  </si>
  <si>
    <t>영암</t>
    <phoneticPr fontId="13" type="noConversion"/>
  </si>
  <si>
    <t>방장산</t>
    <phoneticPr fontId="13" type="noConversion"/>
  </si>
  <si>
    <t>장성군</t>
    <phoneticPr fontId="13" type="noConversion"/>
  </si>
  <si>
    <t>북이면</t>
    <phoneticPr fontId="13" type="noConversion"/>
  </si>
  <si>
    <t>죽청리</t>
    <phoneticPr fontId="13" type="noConversion"/>
  </si>
  <si>
    <t>양고살재
(고창군관광안내소)</t>
    <phoneticPr fontId="13" type="noConversion"/>
  </si>
  <si>
    <t>장성갈재</t>
    <phoneticPr fontId="2" type="noConversion"/>
  </si>
  <si>
    <t>휴양림매표소 입구</t>
    <phoneticPr fontId="2" type="noConversion"/>
  </si>
  <si>
    <t>숲속수련장</t>
    <phoneticPr fontId="2" type="noConversion"/>
  </si>
  <si>
    <t>방문산정상</t>
    <phoneticPr fontId="2" type="noConversion"/>
  </si>
  <si>
    <t>대밭삼거리</t>
    <phoneticPr fontId="2" type="noConversion"/>
  </si>
  <si>
    <t>산책로삼거리</t>
    <phoneticPr fontId="2" type="noConversion"/>
  </si>
  <si>
    <t>마봉마을</t>
    <phoneticPr fontId="2" type="noConversion"/>
  </si>
  <si>
    <t>천관산자연휴양림</t>
    <phoneticPr fontId="2" type="noConversion"/>
  </si>
  <si>
    <t>탑산사주차장</t>
    <phoneticPr fontId="2" type="noConversion"/>
  </si>
  <si>
    <t>무주</t>
    <phoneticPr fontId="13" type="noConversion"/>
  </si>
  <si>
    <t>운장산</t>
    <phoneticPr fontId="13" type="noConversion"/>
  </si>
  <si>
    <t>진안군</t>
    <phoneticPr fontId="13" type="noConversion"/>
  </si>
  <si>
    <t>주천면</t>
    <phoneticPr fontId="13" type="noConversion"/>
  </si>
  <si>
    <t>대불리</t>
    <phoneticPr fontId="13" type="noConversion"/>
  </si>
  <si>
    <t>독자동</t>
    <phoneticPr fontId="13" type="noConversion"/>
  </si>
  <si>
    <t>활목ㆍ서봉</t>
    <phoneticPr fontId="13" type="noConversion"/>
  </si>
  <si>
    <t>내처사동</t>
    <phoneticPr fontId="13" type="noConversion"/>
  </si>
  <si>
    <t>동봉</t>
    <phoneticPr fontId="13" type="noConversion"/>
  </si>
  <si>
    <t>운장산휴게소
(피암목재)</t>
    <phoneticPr fontId="13" type="noConversion"/>
  </si>
  <si>
    <t>활목재</t>
    <phoneticPr fontId="13" type="noConversion"/>
  </si>
  <si>
    <t>부귀면</t>
    <phoneticPr fontId="13" type="noConversion"/>
  </si>
  <si>
    <t>황금리</t>
    <phoneticPr fontId="13" type="noConversion"/>
  </si>
  <si>
    <t>봉곡저수지</t>
    <phoneticPr fontId="13" type="noConversion"/>
  </si>
  <si>
    <t>봉화골</t>
    <phoneticPr fontId="13" type="noConversion"/>
  </si>
  <si>
    <t>정천면</t>
    <phoneticPr fontId="13" type="noConversion"/>
  </si>
  <si>
    <t>국립운장산휴양림</t>
    <phoneticPr fontId="2" type="noConversion"/>
  </si>
  <si>
    <t>구봉산</t>
    <phoneticPr fontId="13" type="noConversion"/>
  </si>
  <si>
    <t>운봉리</t>
    <phoneticPr fontId="13" type="noConversion"/>
  </si>
  <si>
    <t>수암마을</t>
    <phoneticPr fontId="13" type="noConversion"/>
  </si>
  <si>
    <t>천황사, 절골</t>
    <phoneticPr fontId="13" type="noConversion"/>
  </si>
  <si>
    <t>안정마을</t>
    <phoneticPr fontId="13" type="noConversion"/>
  </si>
  <si>
    <t>연화골</t>
    <phoneticPr fontId="13" type="noConversion"/>
  </si>
  <si>
    <t>물통골</t>
    <phoneticPr fontId="2" type="noConversion"/>
  </si>
  <si>
    <t>천황암</t>
    <phoneticPr fontId="13" type="noConversion"/>
  </si>
  <si>
    <t>장안산</t>
    <phoneticPr fontId="13" type="noConversion"/>
  </si>
  <si>
    <t>장수군</t>
    <phoneticPr fontId="13" type="noConversion"/>
  </si>
  <si>
    <t>장계면</t>
    <phoneticPr fontId="13" type="noConversion"/>
  </si>
  <si>
    <t>대곡리</t>
    <phoneticPr fontId="13" type="noConversion"/>
  </si>
  <si>
    <t>장수읍</t>
    <phoneticPr fontId="13" type="noConversion"/>
  </si>
  <si>
    <t>덕산리</t>
    <phoneticPr fontId="13" type="noConversion"/>
  </si>
  <si>
    <t>범연동</t>
    <phoneticPr fontId="13" type="noConversion"/>
  </si>
  <si>
    <t>어치재</t>
    <phoneticPr fontId="13" type="noConversion"/>
  </si>
  <si>
    <t>연주마을</t>
    <phoneticPr fontId="13" type="noConversion"/>
  </si>
  <si>
    <t>덕천</t>
    <phoneticPr fontId="13" type="noConversion"/>
  </si>
  <si>
    <t>이정표</t>
    <phoneticPr fontId="13" type="noConversion"/>
  </si>
  <si>
    <t>달마봉</t>
    <phoneticPr fontId="13" type="noConversion"/>
  </si>
  <si>
    <t>도솔암</t>
    <phoneticPr fontId="13" type="noConversion"/>
  </si>
  <si>
    <t>연마산</t>
    <phoneticPr fontId="13" type="noConversion"/>
  </si>
  <si>
    <t>천관산</t>
    <phoneticPr fontId="13" type="noConversion"/>
  </si>
  <si>
    <t>장흥군</t>
    <phoneticPr fontId="13" type="noConversion"/>
  </si>
  <si>
    <t>관산읍</t>
    <phoneticPr fontId="13" type="noConversion"/>
  </si>
  <si>
    <t>용전리</t>
    <phoneticPr fontId="13" type="noConversion"/>
  </si>
  <si>
    <t>서내리</t>
    <phoneticPr fontId="13" type="noConversion"/>
  </si>
  <si>
    <t>낙안온천</t>
    <phoneticPr fontId="13" type="noConversion"/>
  </si>
  <si>
    <t>불재</t>
    <phoneticPr fontId="13" type="noConversion"/>
  </si>
  <si>
    <t>신호마을</t>
    <phoneticPr fontId="13" type="noConversion"/>
  </si>
  <si>
    <t>천등산</t>
    <phoneticPr fontId="13" type="noConversion"/>
  </si>
  <si>
    <t>추동리</t>
    <phoneticPr fontId="13" type="noConversion"/>
  </si>
  <si>
    <t>제암산</t>
    <phoneticPr fontId="13" type="noConversion"/>
  </si>
  <si>
    <t>보성군</t>
    <phoneticPr fontId="13" type="noConversion"/>
  </si>
  <si>
    <t>웅치면</t>
    <phoneticPr fontId="13" type="noConversion"/>
  </si>
  <si>
    <t>대산리</t>
    <phoneticPr fontId="13" type="noConversion"/>
  </si>
  <si>
    <t>휴양림</t>
    <phoneticPr fontId="13" type="noConversion"/>
  </si>
  <si>
    <t>피재</t>
    <phoneticPr fontId="13" type="noConversion"/>
  </si>
  <si>
    <t>함양</t>
    <phoneticPr fontId="15" type="noConversion"/>
  </si>
  <si>
    <t>삼봉산</t>
    <phoneticPr fontId="15" type="noConversion"/>
  </si>
  <si>
    <t>함양군</t>
    <phoneticPr fontId="15" type="noConversion"/>
  </si>
  <si>
    <t>함양읍</t>
    <phoneticPr fontId="15" type="noConversion"/>
  </si>
  <si>
    <t>죽림리</t>
    <phoneticPr fontId="15" type="noConversion"/>
  </si>
  <si>
    <t>팔량재</t>
    <phoneticPr fontId="15" type="noConversion"/>
  </si>
  <si>
    <t>오도재</t>
    <phoneticPr fontId="15" type="noConversion"/>
  </si>
  <si>
    <t>대장봉, 헬리포트</t>
    <phoneticPr fontId="2" type="noConversion"/>
  </si>
  <si>
    <t>신평마을</t>
    <phoneticPr fontId="2" type="noConversion"/>
  </si>
  <si>
    <t>양암봉, 대장봉.핼리포트</t>
    <phoneticPr fontId="2" type="noConversion"/>
  </si>
  <si>
    <t>핼리포트</t>
    <phoneticPr fontId="2" type="noConversion"/>
  </si>
  <si>
    <t>대장봉</t>
    <phoneticPr fontId="2" type="noConversion"/>
  </si>
  <si>
    <t>구룡봉</t>
    <phoneticPr fontId="2" type="noConversion"/>
  </si>
  <si>
    <t>거북바위, 책바위</t>
    <phoneticPr fontId="2" type="noConversion"/>
  </si>
  <si>
    <t>옥당리</t>
    <phoneticPr fontId="13" type="noConversion"/>
  </si>
  <si>
    <t>장천재매표소</t>
    <phoneticPr fontId="2" type="noConversion"/>
  </si>
  <si>
    <t>문바위</t>
    <phoneticPr fontId="2" type="noConversion"/>
  </si>
  <si>
    <t>농안리</t>
    <phoneticPr fontId="13" type="noConversion"/>
  </si>
  <si>
    <t>순천</t>
    <phoneticPr fontId="15" type="noConversion"/>
  </si>
  <si>
    <t>방문산, 방장산, 쓰리봉</t>
    <phoneticPr fontId="13" type="noConversion"/>
  </si>
  <si>
    <t>국립방장산휴양림</t>
    <phoneticPr fontId="13" type="noConversion"/>
  </si>
  <si>
    <t>국립회문산휴양림
매표소</t>
    <phoneticPr fontId="13" type="noConversion"/>
  </si>
  <si>
    <t>주릿재</t>
    <phoneticPr fontId="13" type="noConversion"/>
  </si>
  <si>
    <t>존재산</t>
    <phoneticPr fontId="13" type="noConversion"/>
  </si>
  <si>
    <t>금전산</t>
    <phoneticPr fontId="13" type="noConversion"/>
  </si>
  <si>
    <t>낙안휴양림</t>
    <phoneticPr fontId="13" type="noConversion"/>
  </si>
  <si>
    <t>전체산림면적
(ha, A)</t>
    <phoneticPr fontId="2" type="noConversion"/>
  </si>
  <si>
    <t>통제구역
(ha, B)</t>
    <phoneticPr fontId="2" type="noConversion"/>
  </si>
  <si>
    <t>자루목재</t>
    <phoneticPr fontId="2" type="noConversion"/>
  </si>
  <si>
    <t>복두봉, 자루목재, 
갈크미재, 동봉</t>
    <phoneticPr fontId="2" type="noConversion"/>
  </si>
  <si>
    <t>구봉산주차장</t>
    <phoneticPr fontId="13" type="noConversion"/>
  </si>
  <si>
    <t>1봉~8봉, 돈내미재</t>
    <phoneticPr fontId="2" type="noConversion"/>
  </si>
  <si>
    <t>돈내미재</t>
    <phoneticPr fontId="13" type="noConversion"/>
  </si>
  <si>
    <t>멸치골, 바랑재</t>
    <phoneticPr fontId="2" type="noConversion"/>
  </si>
  <si>
    <t>천황사</t>
    <phoneticPr fontId="2" type="noConversion"/>
  </si>
  <si>
    <t>바랑재</t>
    <phoneticPr fontId="13" type="noConversion"/>
  </si>
  <si>
    <t>백방산</t>
    <phoneticPr fontId="2" type="noConversion"/>
  </si>
  <si>
    <t>상두산</t>
    <phoneticPr fontId="2" type="noConversion"/>
  </si>
  <si>
    <t>성미산</t>
    <phoneticPr fontId="2" type="noConversion"/>
  </si>
  <si>
    <t>여분산</t>
    <phoneticPr fontId="2" type="noConversion"/>
  </si>
  <si>
    <t>추월산</t>
    <phoneticPr fontId="2" type="noConversion"/>
  </si>
  <si>
    <t>구봉산</t>
    <phoneticPr fontId="2" type="noConversion"/>
  </si>
  <si>
    <t>운장산</t>
    <phoneticPr fontId="2" type="noConversion"/>
  </si>
  <si>
    <t>장안산</t>
    <phoneticPr fontId="2" type="noConversion"/>
  </si>
  <si>
    <t>계천산</t>
    <phoneticPr fontId="2" type="noConversion"/>
  </si>
  <si>
    <t>덕룡산</t>
    <phoneticPr fontId="2" type="noConversion"/>
  </si>
  <si>
    <t>연봉산</t>
    <phoneticPr fontId="2" type="noConversion"/>
  </si>
  <si>
    <t>부용산</t>
    <phoneticPr fontId="2" type="noConversion"/>
  </si>
  <si>
    <t>달마산</t>
    <phoneticPr fontId="2" type="noConversion"/>
  </si>
  <si>
    <t>연포산</t>
    <phoneticPr fontId="2" type="noConversion"/>
  </si>
  <si>
    <t>윤도산</t>
    <phoneticPr fontId="2" type="noConversion"/>
  </si>
  <si>
    <t>문수산</t>
    <phoneticPr fontId="2" type="noConversion"/>
  </si>
  <si>
    <t>방장산</t>
    <phoneticPr fontId="2" type="noConversion"/>
  </si>
  <si>
    <t>병풍산</t>
    <phoneticPr fontId="2" type="noConversion"/>
  </si>
  <si>
    <t>불태산</t>
    <phoneticPr fontId="2" type="noConversion"/>
  </si>
  <si>
    <t>동석산</t>
    <phoneticPr fontId="2" type="noConversion"/>
  </si>
  <si>
    <t>급치산</t>
    <phoneticPr fontId="2" type="noConversion"/>
  </si>
  <si>
    <t>삼당산</t>
    <phoneticPr fontId="2" type="noConversion"/>
  </si>
  <si>
    <t>석적막산</t>
    <phoneticPr fontId="2" type="noConversion"/>
  </si>
  <si>
    <t>여귀산</t>
    <phoneticPr fontId="2" type="noConversion"/>
  </si>
  <si>
    <t>지력산</t>
    <phoneticPr fontId="2" type="noConversion"/>
  </si>
  <si>
    <t>첨철산</t>
    <phoneticPr fontId="2" type="noConversion"/>
  </si>
  <si>
    <t>사자산</t>
    <phoneticPr fontId="2" type="noConversion"/>
  </si>
  <si>
    <t>용두산</t>
    <phoneticPr fontId="2" type="noConversion"/>
  </si>
  <si>
    <t>재암산</t>
    <phoneticPr fontId="2" type="noConversion"/>
  </si>
  <si>
    <t>천관산</t>
    <phoneticPr fontId="2" type="noConversion"/>
  </si>
  <si>
    <t>천태산</t>
    <phoneticPr fontId="2" type="noConversion"/>
  </si>
  <si>
    <t>금전산</t>
    <phoneticPr fontId="2" type="noConversion"/>
  </si>
  <si>
    <t>존재산</t>
    <phoneticPr fontId="2" type="noConversion"/>
  </si>
  <si>
    <t>천등산</t>
    <phoneticPr fontId="2" type="noConversion"/>
  </si>
  <si>
    <t>삼봉산</t>
    <phoneticPr fontId="2" type="noConversion"/>
  </si>
  <si>
    <t>법화산</t>
    <phoneticPr fontId="2" type="noConversion"/>
  </si>
  <si>
    <t>산70-1, 산70-4, 산70-7</t>
    <phoneticPr fontId="2" type="noConversion"/>
  </si>
  <si>
    <t>인지리</t>
    <phoneticPr fontId="2" type="noConversion"/>
  </si>
  <si>
    <t>무령고개</t>
    <phoneticPr fontId="2" type="noConversion"/>
  </si>
  <si>
    <t>소계</t>
  </si>
  <si>
    <t>형제봉</t>
  </si>
  <si>
    <t>함양관리소</t>
  </si>
  <si>
    <t>하동군</t>
  </si>
  <si>
    <t>화개면</t>
  </si>
  <si>
    <t>부춘리</t>
  </si>
  <si>
    <t>산1</t>
  </si>
  <si>
    <t>흰대미산</t>
  </si>
  <si>
    <t>거창군</t>
  </si>
  <si>
    <t>가북면</t>
  </si>
  <si>
    <t>해평리</t>
  </si>
  <si>
    <t>산12-1</t>
  </si>
  <si>
    <t>중촌리</t>
  </si>
  <si>
    <t>몽석리</t>
  </si>
  <si>
    <t>산178</t>
  </si>
  <si>
    <t>박암리</t>
  </si>
  <si>
    <t>산8</t>
  </si>
  <si>
    <t>산21</t>
  </si>
  <si>
    <t>산22</t>
  </si>
  <si>
    <t>산27</t>
  </si>
  <si>
    <t>산36</t>
  </si>
  <si>
    <t>2021년 입산통제구역 및 등산로 개방·폐쇄(총괄표)</t>
    <phoneticPr fontId="2" type="noConversion"/>
  </si>
  <si>
    <t>2021년 입산통제구역 지정 내역</t>
    <phoneticPr fontId="2" type="noConversion"/>
  </si>
  <si>
    <t>2021년 등산로 개방ㆍ폐쇄 구간 현황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</si>
</sst>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76" formatCode="###,###\ &quot;개소&quot;"/>
    <numFmt numFmtId="177" formatCode="0.0_ "/>
    <numFmt numFmtId="178" formatCode="#,##0_);[Red]\(#,##0\)"/>
    <numFmt numFmtId="179" formatCode="#,##0.0_);[Red]\(#,##0.0\)"/>
    <numFmt numFmtId="180" formatCode="0_ "/>
    <numFmt numFmtId="181" formatCode="0_);[Red]\(0\)"/>
    <numFmt numFmtId="182" formatCode="_-* #,##0.0_-;\-* #,##0.0_-;_-* &quot;-&quot;_-;_-@_-"/>
  </numFmts>
  <fonts count="3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sz val="10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0"/>
      <color indexed="8"/>
      <name val="굴림"/>
      <family val="3"/>
      <charset val="129"/>
    </font>
    <font>
      <sz val="10"/>
      <color indexed="8"/>
      <name val="휴먼명조,한컴돋움"/>
      <family val="3"/>
      <charset val="129"/>
    </font>
    <font>
      <b/>
      <sz val="10"/>
      <name val="굴림"/>
      <family val="3"/>
      <charset val="129"/>
    </font>
    <font>
      <b/>
      <sz val="11"/>
      <name val="굴림"/>
      <family val="3"/>
      <charset val="129"/>
    </font>
    <font>
      <sz val="11"/>
      <color indexed="8"/>
      <name val="굴림"/>
      <family val="3"/>
      <charset val="129"/>
    </font>
    <font>
      <sz val="14"/>
      <name val="굴림"/>
      <family val="3"/>
      <charset val="129"/>
    </font>
    <font>
      <b/>
      <sz val="9"/>
      <color indexed="81"/>
      <name val="굴림"/>
      <family val="3"/>
      <charset val="129"/>
    </font>
    <font>
      <sz val="8"/>
      <name val="맑은 고딕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sz val="10"/>
      <color indexed="8"/>
      <name val="돋움"/>
      <family val="3"/>
      <charset val="129"/>
    </font>
    <font>
      <sz val="11"/>
      <color indexed="10"/>
      <name val="맑은 고딕"/>
      <family val="3"/>
      <charset val="129"/>
    </font>
    <font>
      <sz val="10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b/>
      <sz val="11"/>
      <color indexed="10"/>
      <name val="굴림"/>
      <family val="3"/>
      <charset val="129"/>
    </font>
    <font>
      <b/>
      <sz val="11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1"/>
      <name val="맑은 고딕"/>
      <family val="3"/>
      <charset val="129"/>
    </font>
    <font>
      <sz val="10"/>
      <color indexed="10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color indexed="8"/>
      <name val="맑은 고딕"/>
      <family val="3"/>
      <charset val="129"/>
    </font>
    <font>
      <b/>
      <sz val="24"/>
      <name val="HY헤드라인M"/>
      <family val="1"/>
      <charset val="129"/>
    </font>
    <font>
      <b/>
      <sz val="24"/>
      <color indexed="8"/>
      <name val="HY헤드라인M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</cellStyleXfs>
  <cellXfs count="17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8" fillId="2" borderId="1" xfId="0" applyFont="1" applyFill="1" applyBorder="1" applyAlignment="1">
      <alignment horizontal="center" vertical="center" wrapText="1"/>
    </xf>
    <xf numFmtId="176" fontId="18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0" fillId="3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176" fontId="20" fillId="4" borderId="1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177" fontId="21" fillId="3" borderId="1" xfId="0" applyNumberFormat="1" applyFont="1" applyFill="1" applyBorder="1" applyAlignment="1">
      <alignment horizontal="center" vertical="center" wrapText="1"/>
    </xf>
    <xf numFmtId="180" fontId="21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179" fontId="11" fillId="0" borderId="0" xfId="0" applyNumberFormat="1" applyFont="1">
      <alignment vertical="center"/>
    </xf>
    <xf numFmtId="176" fontId="20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1" fontId="10" fillId="0" borderId="1" xfId="1" applyFont="1" applyBorder="1" applyAlignment="1">
      <alignment horizontal="center" vertical="center" wrapText="1"/>
    </xf>
    <xf numFmtId="180" fontId="10" fillId="0" borderId="1" xfId="1" applyNumberFormat="1" applyFont="1" applyBorder="1" applyAlignment="1">
      <alignment horizontal="center" vertical="center" wrapText="1"/>
    </xf>
    <xf numFmtId="181" fontId="10" fillId="0" borderId="1" xfId="1" applyNumberFormat="1" applyFont="1" applyBorder="1" applyAlignment="1">
      <alignment horizontal="center" vertical="center" wrapText="1"/>
    </xf>
    <xf numFmtId="182" fontId="10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1" fontId="3" fillId="0" borderId="0" xfId="0" applyNumberFormat="1" applyFont="1">
      <alignment vertical="center"/>
    </xf>
    <xf numFmtId="178" fontId="20" fillId="4" borderId="1" xfId="0" applyNumberFormat="1" applyFont="1" applyFill="1" applyBorder="1" applyAlignment="1">
      <alignment vertical="center" wrapText="1"/>
    </xf>
    <xf numFmtId="178" fontId="20" fillId="3" borderId="1" xfId="0" applyNumberFormat="1" applyFont="1" applyFill="1" applyBorder="1" applyAlignment="1">
      <alignment vertical="center" wrapText="1"/>
    </xf>
    <xf numFmtId="178" fontId="18" fillId="2" borderId="1" xfId="0" applyNumberFormat="1" applyFont="1" applyFill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8" fontId="4" fillId="0" borderId="1" xfId="0" applyNumberFormat="1" applyFont="1" applyBorder="1" applyAlignment="1">
      <alignment vertical="center" wrapText="1"/>
    </xf>
    <xf numFmtId="178" fontId="4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0" fillId="4" borderId="2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8" fontId="5" fillId="0" borderId="1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82" fontId="23" fillId="0" borderId="1" xfId="1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178" fontId="4" fillId="0" borderId="3" xfId="0" applyNumberFormat="1" applyFont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43" fontId="21" fillId="0" borderId="0" xfId="0" applyNumberFormat="1" applyFont="1" applyFill="1">
      <alignment vertical="center"/>
    </xf>
    <xf numFmtId="0" fontId="26" fillId="0" borderId="4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82" fontId="23" fillId="0" borderId="1" xfId="1" applyNumberFormat="1" applyFont="1" applyFill="1" applyBorder="1" applyAlignment="1">
      <alignment vertical="center"/>
    </xf>
    <xf numFmtId="0" fontId="14" fillId="0" borderId="5" xfId="0" applyFont="1" applyFill="1" applyBorder="1">
      <alignment vertical="center"/>
    </xf>
    <xf numFmtId="182" fontId="23" fillId="0" borderId="1" xfId="1" applyNumberFormat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2" fontId="26" fillId="0" borderId="1" xfId="1" applyNumberFormat="1" applyFont="1" applyBorder="1" applyAlignment="1">
      <alignment horizontal="center" vertical="center" wrapText="1"/>
    </xf>
    <xf numFmtId="182" fontId="28" fillId="0" borderId="1" xfId="1" applyNumberFormat="1" applyFont="1" applyFill="1" applyBorder="1">
      <alignment vertical="center"/>
    </xf>
    <xf numFmtId="182" fontId="14" fillId="0" borderId="1" xfId="1" applyNumberFormat="1" applyFont="1" applyFill="1" applyBorder="1">
      <alignment vertical="center"/>
    </xf>
    <xf numFmtId="0" fontId="28" fillId="0" borderId="1" xfId="0" applyFont="1" applyFill="1" applyBorder="1" applyAlignment="1">
      <alignment horizontal="center" vertical="center"/>
    </xf>
    <xf numFmtId="41" fontId="21" fillId="3" borderId="1" xfId="1" applyFont="1" applyFill="1" applyBorder="1" applyAlignment="1">
      <alignment horizontal="center" vertical="center" wrapText="1"/>
    </xf>
    <xf numFmtId="41" fontId="10" fillId="0" borderId="1" xfId="1" applyFont="1" applyBorder="1" applyAlignment="1">
      <alignment vertical="center" wrapText="1"/>
    </xf>
    <xf numFmtId="41" fontId="21" fillId="3" borderId="1" xfId="1" applyFont="1" applyFill="1" applyBorder="1" applyAlignment="1">
      <alignment horizontal="right" vertical="center" wrapText="1"/>
    </xf>
    <xf numFmtId="182" fontId="21" fillId="3" borderId="1" xfId="1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82" fontId="16" fillId="0" borderId="1" xfId="1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182" fontId="5" fillId="0" borderId="1" xfId="1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82" fontId="16" fillId="0" borderId="1" xfId="1" applyNumberFormat="1" applyFont="1" applyFill="1" applyBorder="1">
      <alignment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78" fontId="4" fillId="2" borderId="1" xfId="0" applyNumberFormat="1" applyFont="1" applyFill="1" applyBorder="1" applyAlignment="1">
      <alignment vertical="center" wrapText="1"/>
    </xf>
    <xf numFmtId="178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178" fontId="5" fillId="0" borderId="3" xfId="0" applyNumberFormat="1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176" fontId="18" fillId="2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76" fontId="20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20" fillId="3" borderId="1" xfId="0" applyNumberFormat="1" applyFont="1" applyFill="1" applyBorder="1" applyAlignment="1">
      <alignment vertical="center" wrapText="1"/>
    </xf>
    <xf numFmtId="178" fontId="18" fillId="2" borderId="1" xfId="0" applyNumberFormat="1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78" fontId="5" fillId="0" borderId="1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78" fontId="4" fillId="0" borderId="3" xfId="0" applyNumberFormat="1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22" xfId="0" applyFont="1" applyBorder="1" applyAlignment="1">
      <alignment horizontal="right" vertical="center"/>
    </xf>
    <xf numFmtId="0" fontId="22" fillId="7" borderId="14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</cellXfs>
  <cellStyles count="4">
    <cellStyle name="쉼표 [0]" xfId="1" builtinId="6"/>
    <cellStyle name="쉼표 [0] 2" xfId="2" xr:uid="{00000000-0005-0000-0000-000001000000}"/>
    <cellStyle name="표준" xfId="0" builtinId="0"/>
    <cellStyle name="표준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2:L24"/>
  <sheetViews>
    <sheetView tabSelected="1" zoomScale="90" zoomScaleNormal="90" workbookViewId="0">
      <selection activeCell="D10" sqref="D10"/>
    </sheetView>
  </sheetViews>
  <sheetFormatPr defaultRowHeight="13.5"/>
  <cols>
    <col min="1" max="1" width="11.88671875" style="1" customWidth="1"/>
    <col min="2" max="2" width="14.109375" style="1" customWidth="1"/>
    <col min="3" max="4" width="13.109375" style="1" customWidth="1"/>
    <col min="5" max="11" width="8.6640625" style="1" customWidth="1"/>
    <col min="12" max="16384" width="8.88671875" style="1"/>
  </cols>
  <sheetData>
    <row r="2" spans="1:12" ht="31.5">
      <c r="A2" s="126" t="s">
        <v>536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4" spans="1:12" ht="21.75" customHeight="1">
      <c r="A4" s="127" t="s">
        <v>27</v>
      </c>
      <c r="B4" s="128" t="s">
        <v>40</v>
      </c>
      <c r="C4" s="128"/>
      <c r="D4" s="128"/>
      <c r="E4" s="132" t="s">
        <v>4</v>
      </c>
      <c r="F4" s="133"/>
      <c r="G4" s="133"/>
      <c r="H4" s="133"/>
      <c r="I4" s="133"/>
      <c r="J4" s="133"/>
      <c r="K4" s="134"/>
    </row>
    <row r="5" spans="1:12" ht="21.75" customHeight="1">
      <c r="A5" s="127"/>
      <c r="B5" s="127" t="s">
        <v>466</v>
      </c>
      <c r="C5" s="127" t="s">
        <v>467</v>
      </c>
      <c r="D5" s="127" t="s">
        <v>39</v>
      </c>
      <c r="E5" s="128" t="s">
        <v>32</v>
      </c>
      <c r="F5" s="128"/>
      <c r="G5" s="128" t="s">
        <v>34</v>
      </c>
      <c r="H5" s="128"/>
      <c r="I5" s="129" t="s">
        <v>35</v>
      </c>
      <c r="J5" s="130"/>
      <c r="K5" s="131"/>
    </row>
    <row r="6" spans="1:12" ht="27">
      <c r="A6" s="127"/>
      <c r="B6" s="128"/>
      <c r="C6" s="128"/>
      <c r="D6" s="128"/>
      <c r="E6" s="21" t="s">
        <v>33</v>
      </c>
      <c r="F6" s="20" t="s">
        <v>36</v>
      </c>
      <c r="G6" s="21" t="s">
        <v>33</v>
      </c>
      <c r="H6" s="21" t="s">
        <v>5</v>
      </c>
      <c r="I6" s="20" t="s">
        <v>33</v>
      </c>
      <c r="J6" s="20" t="s">
        <v>37</v>
      </c>
      <c r="K6" s="20" t="s">
        <v>38</v>
      </c>
    </row>
    <row r="7" spans="1:12" s="11" customFormat="1" ht="45" customHeight="1">
      <c r="A7" s="22" t="s">
        <v>26</v>
      </c>
      <c r="B7" s="86">
        <f>SUBTOTAL(9,B8:B12)</f>
        <v>220596</v>
      </c>
      <c r="C7" s="86">
        <f>SUBTOTAL(9,C8:C12)</f>
        <v>21557.702300000001</v>
      </c>
      <c r="D7" s="24">
        <f t="shared" ref="D7:D12" si="0">C7/B7*100</f>
        <v>9.77248105133366</v>
      </c>
      <c r="E7" s="86">
        <f t="shared" ref="E7:J7" si="1">SUBTOTAL(9,E8:E12)</f>
        <v>36</v>
      </c>
      <c r="F7" s="23">
        <f t="shared" si="1"/>
        <v>147.69999999999999</v>
      </c>
      <c r="G7" s="84">
        <f t="shared" si="1"/>
        <v>25</v>
      </c>
      <c r="H7" s="87">
        <f t="shared" si="1"/>
        <v>89.1</v>
      </c>
      <c r="I7" s="84">
        <f t="shared" si="1"/>
        <v>11</v>
      </c>
      <c r="J7" s="87">
        <f t="shared" si="1"/>
        <v>58.599999999999994</v>
      </c>
      <c r="K7" s="24">
        <f>J7/F7*100</f>
        <v>39.675016926201764</v>
      </c>
    </row>
    <row r="8" spans="1:12" ht="45" customHeight="1">
      <c r="A8" s="25" t="s">
        <v>6</v>
      </c>
      <c r="B8" s="85">
        <v>33505</v>
      </c>
      <c r="C8" s="34">
        <f>'입산 통제'!H7/10000</f>
        <v>1050.636</v>
      </c>
      <c r="D8" s="35">
        <f t="shared" si="0"/>
        <v>3.1357588419638858</v>
      </c>
      <c r="E8" s="34">
        <f t="shared" ref="E8:F12" si="2">SUM(G8,I8)</f>
        <v>1</v>
      </c>
      <c r="F8" s="37">
        <f t="shared" si="2"/>
        <v>6.3</v>
      </c>
      <c r="G8" s="34">
        <v>1</v>
      </c>
      <c r="H8" s="37">
        <v>6.3</v>
      </c>
      <c r="I8" s="34">
        <v>0</v>
      </c>
      <c r="J8" s="37">
        <v>0</v>
      </c>
      <c r="K8" s="36"/>
    </row>
    <row r="9" spans="1:12" ht="45" customHeight="1">
      <c r="A9" s="25" t="s">
        <v>22</v>
      </c>
      <c r="B9" s="85">
        <v>60509</v>
      </c>
      <c r="C9" s="34">
        <f>'입산 통제'!H28/10000</f>
        <v>9969.1293000000005</v>
      </c>
      <c r="D9" s="35">
        <f t="shared" si="0"/>
        <v>16.47544877621511</v>
      </c>
      <c r="E9" s="34">
        <f t="shared" si="2"/>
        <v>16</v>
      </c>
      <c r="F9" s="37">
        <f t="shared" si="2"/>
        <v>65.3</v>
      </c>
      <c r="G9" s="34">
        <v>7</v>
      </c>
      <c r="H9" s="37">
        <v>20.5</v>
      </c>
      <c r="I9" s="34">
        <v>9</v>
      </c>
      <c r="J9" s="37">
        <v>44.8</v>
      </c>
      <c r="K9" s="36">
        <f>J9/F9*100</f>
        <v>68.606431852986219</v>
      </c>
    </row>
    <row r="10" spans="1:12" ht="45" customHeight="1">
      <c r="A10" s="25" t="s">
        <v>23</v>
      </c>
      <c r="B10" s="85">
        <v>34934</v>
      </c>
      <c r="C10" s="34">
        <f>'입산 통제'!H47/10000</f>
        <v>6988.9727999999996</v>
      </c>
      <c r="D10" s="35">
        <f t="shared" si="0"/>
        <v>20.00621972863113</v>
      </c>
      <c r="E10" s="34">
        <f t="shared" si="2"/>
        <v>12</v>
      </c>
      <c r="F10" s="37">
        <f t="shared" si="2"/>
        <v>46.3</v>
      </c>
      <c r="G10" s="34">
        <v>12</v>
      </c>
      <c r="H10" s="37">
        <v>46.3</v>
      </c>
      <c r="I10" s="34">
        <v>0</v>
      </c>
      <c r="J10" s="37">
        <v>0</v>
      </c>
      <c r="K10" s="36"/>
    </row>
    <row r="11" spans="1:12" ht="45" customHeight="1">
      <c r="A11" s="25" t="s">
        <v>9</v>
      </c>
      <c r="B11" s="85">
        <v>35954</v>
      </c>
      <c r="C11" s="34">
        <f>'입산 통제'!H125/10000</f>
        <v>1112.5355</v>
      </c>
      <c r="D11" s="35">
        <f t="shared" si="0"/>
        <v>3.0943302553262502</v>
      </c>
      <c r="E11" s="34">
        <f t="shared" si="2"/>
        <v>6</v>
      </c>
      <c r="F11" s="37">
        <f t="shared" si="2"/>
        <v>22.3</v>
      </c>
      <c r="G11" s="34">
        <v>5</v>
      </c>
      <c r="H11" s="37">
        <v>16</v>
      </c>
      <c r="I11" s="34">
        <v>1</v>
      </c>
      <c r="J11" s="37">
        <v>6.3</v>
      </c>
      <c r="K11" s="36">
        <f>J11/F11*100</f>
        <v>28.251121076233183</v>
      </c>
    </row>
    <row r="12" spans="1:12" ht="45" customHeight="1">
      <c r="A12" s="25" t="s">
        <v>24</v>
      </c>
      <c r="B12" s="85">
        <v>55694</v>
      </c>
      <c r="C12" s="34">
        <f>'입산 통제'!H137/10000</f>
        <v>2436.4286999999999</v>
      </c>
      <c r="D12" s="35">
        <f t="shared" si="0"/>
        <v>4.3746699824038497</v>
      </c>
      <c r="E12" s="34">
        <f t="shared" si="2"/>
        <v>1</v>
      </c>
      <c r="F12" s="37">
        <f t="shared" si="2"/>
        <v>7.5</v>
      </c>
      <c r="G12" s="34">
        <v>0</v>
      </c>
      <c r="H12" s="37">
        <v>0</v>
      </c>
      <c r="I12" s="34">
        <v>1</v>
      </c>
      <c r="J12" s="37">
        <v>7.5</v>
      </c>
      <c r="K12" s="36">
        <f>J12/F12*100</f>
        <v>100</v>
      </c>
    </row>
    <row r="13" spans="1:12" s="26" customFormat="1" ht="18.75">
      <c r="H13" s="27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" s="2" customFormat="1" ht="12">
      <c r="A17" s="3"/>
    </row>
    <row r="18" spans="1:1" s="2" customFormat="1" ht="12">
      <c r="A18" s="5"/>
    </row>
    <row r="19" spans="1:1" s="2" customFormat="1" ht="12">
      <c r="A19" s="5"/>
    </row>
    <row r="20" spans="1:1" s="2" customFormat="1" ht="12">
      <c r="A20" s="5"/>
    </row>
    <row r="21" spans="1:1" s="2" customFormat="1" ht="12">
      <c r="A21" s="5"/>
    </row>
    <row r="22" spans="1:1" s="2" customFormat="1" ht="12">
      <c r="A22" s="5"/>
    </row>
    <row r="23" spans="1:1" s="2" customFormat="1" ht="12"/>
    <row r="24" spans="1:1" s="2" customFormat="1" ht="12"/>
  </sheetData>
  <mergeCells count="10">
    <mergeCell ref="A2:K2"/>
    <mergeCell ref="A4:A6"/>
    <mergeCell ref="B4:D4"/>
    <mergeCell ref="B5:B6"/>
    <mergeCell ref="C5:C6"/>
    <mergeCell ref="D5:D6"/>
    <mergeCell ref="G5:H5"/>
    <mergeCell ref="E5:F5"/>
    <mergeCell ref="I5:K5"/>
    <mergeCell ref="E4:K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J158"/>
  <sheetViews>
    <sheetView zoomScaleNormal="100" zoomScaleSheetLayoutView="85" workbookViewId="0">
      <selection activeCell="E12" sqref="E12"/>
    </sheetView>
  </sheetViews>
  <sheetFormatPr defaultRowHeight="14.1" customHeight="1"/>
  <cols>
    <col min="1" max="1" width="12.33203125" style="1" customWidth="1"/>
    <col min="2" max="2" width="11.33203125" style="1" customWidth="1"/>
    <col min="3" max="3" width="10.33203125" style="1" customWidth="1"/>
    <col min="4" max="5" width="9.77734375" style="1" customWidth="1"/>
    <col min="6" max="6" width="11.109375" style="1" customWidth="1"/>
    <col min="7" max="7" width="30.21875" style="46" customWidth="1"/>
    <col min="8" max="8" width="16.109375" style="1" customWidth="1"/>
    <col min="9" max="9" width="14.77734375" style="1" bestFit="1" customWidth="1"/>
    <col min="10" max="16384" width="8.88671875" style="1"/>
  </cols>
  <sheetData>
    <row r="2" spans="1:10" ht="31.5">
      <c r="A2" s="126" t="s">
        <v>537</v>
      </c>
      <c r="B2" s="126"/>
      <c r="C2" s="126"/>
      <c r="D2" s="126"/>
      <c r="E2" s="126"/>
      <c r="F2" s="126"/>
      <c r="G2" s="126"/>
      <c r="H2" s="126"/>
      <c r="I2" s="126"/>
    </row>
    <row r="3" spans="1:10" ht="14.1" customHeight="1">
      <c r="H3" s="39"/>
      <c r="I3" s="39"/>
    </row>
    <row r="4" spans="1:10" s="14" customFormat="1" ht="21.95" customHeight="1">
      <c r="A4" s="145" t="s">
        <v>27</v>
      </c>
      <c r="B4" s="145" t="s">
        <v>0</v>
      </c>
      <c r="C4" s="147" t="s">
        <v>42</v>
      </c>
      <c r="D4" s="148"/>
      <c r="E4" s="148"/>
      <c r="F4" s="149"/>
      <c r="G4" s="145" t="s">
        <v>41</v>
      </c>
      <c r="H4" s="145" t="s">
        <v>256</v>
      </c>
      <c r="I4" s="150" t="s">
        <v>3</v>
      </c>
      <c r="J4" s="13"/>
    </row>
    <row r="5" spans="1:10" s="14" customFormat="1" ht="21.95" customHeight="1">
      <c r="A5" s="146"/>
      <c r="B5" s="146"/>
      <c r="C5" s="19" t="s">
        <v>43</v>
      </c>
      <c r="D5" s="19" t="s">
        <v>44</v>
      </c>
      <c r="E5" s="19" t="s">
        <v>1</v>
      </c>
      <c r="F5" s="19" t="s">
        <v>2</v>
      </c>
      <c r="G5" s="146"/>
      <c r="H5" s="146"/>
      <c r="I5" s="151"/>
      <c r="J5" s="13"/>
    </row>
    <row r="6" spans="1:10" s="11" customFormat="1" ht="21.95" customHeight="1">
      <c r="A6" s="15" t="s">
        <v>50</v>
      </c>
      <c r="B6" s="17"/>
      <c r="C6" s="17">
        <f>SUBTOTAL(3,C7:C147)</f>
        <v>98</v>
      </c>
      <c r="D6" s="16"/>
      <c r="E6" s="16"/>
      <c r="F6" s="16"/>
      <c r="G6" s="47"/>
      <c r="H6" s="40">
        <f>SUM(H7,H28,H47,H125,H137)</f>
        <v>215577023</v>
      </c>
      <c r="I6" s="18"/>
      <c r="J6" s="10"/>
    </row>
    <row r="7" spans="1:10" s="30" customFormat="1" ht="21.95" customHeight="1">
      <c r="A7" s="12" t="s">
        <v>26</v>
      </c>
      <c r="B7" s="12" t="s">
        <v>250</v>
      </c>
      <c r="C7" s="28">
        <f>SUBTOTAL(3,C8:C27)</f>
        <v>13</v>
      </c>
      <c r="D7" s="12"/>
      <c r="E7" s="12"/>
      <c r="F7" s="12"/>
      <c r="G7" s="48"/>
      <c r="H7" s="41">
        <f>SUBTOTAL(9,H8:H27)</f>
        <v>10506360</v>
      </c>
      <c r="I7" s="12"/>
      <c r="J7" s="29"/>
    </row>
    <row r="8" spans="1:10" s="9" customFormat="1" ht="21.95" customHeight="1">
      <c r="A8" s="6" t="s">
        <v>28</v>
      </c>
      <c r="B8" s="6" t="s">
        <v>45</v>
      </c>
      <c r="C8" s="7">
        <f>SUBTOTAL(3,C9)</f>
        <v>1</v>
      </c>
      <c r="D8" s="6"/>
      <c r="E8" s="6"/>
      <c r="F8" s="6"/>
      <c r="G8" s="49"/>
      <c r="H8" s="42">
        <f>SUBTOTAL(9,H9)</f>
        <v>1557222</v>
      </c>
      <c r="I8" s="6"/>
      <c r="J8" s="8"/>
    </row>
    <row r="9" spans="1:10" ht="21.95" customHeight="1">
      <c r="A9" s="4" t="s">
        <v>6</v>
      </c>
      <c r="B9" s="4"/>
      <c r="C9" s="4" t="s">
        <v>46</v>
      </c>
      <c r="D9" s="4" t="s">
        <v>47</v>
      </c>
      <c r="E9" s="4" t="s">
        <v>48</v>
      </c>
      <c r="F9" s="4" t="s">
        <v>54</v>
      </c>
      <c r="G9" s="50" t="s">
        <v>55</v>
      </c>
      <c r="H9" s="43">
        <v>1557222</v>
      </c>
      <c r="I9" s="4"/>
      <c r="J9" s="2"/>
    </row>
    <row r="10" spans="1:10" s="9" customFormat="1" ht="21.95" customHeight="1">
      <c r="A10" s="6" t="s">
        <v>25</v>
      </c>
      <c r="B10" s="6" t="s">
        <v>56</v>
      </c>
      <c r="C10" s="7">
        <f>SUBTOTAL(3,C11:C12)</f>
        <v>2</v>
      </c>
      <c r="D10" s="6"/>
      <c r="E10" s="6"/>
      <c r="F10" s="6"/>
      <c r="G10" s="49"/>
      <c r="H10" s="42">
        <f>SUBTOTAL(9,H11:H12)</f>
        <v>960893</v>
      </c>
      <c r="I10" s="6"/>
      <c r="J10" s="8"/>
    </row>
    <row r="11" spans="1:10" ht="21.95" customHeight="1">
      <c r="A11" s="138" t="s">
        <v>6</v>
      </c>
      <c r="B11" s="4"/>
      <c r="C11" s="4" t="s">
        <v>57</v>
      </c>
      <c r="D11" s="4" t="s">
        <v>58</v>
      </c>
      <c r="E11" s="4" t="s">
        <v>59</v>
      </c>
      <c r="F11" s="4" t="s">
        <v>61</v>
      </c>
      <c r="G11" s="50" t="s">
        <v>60</v>
      </c>
      <c r="H11" s="43">
        <v>621819</v>
      </c>
      <c r="I11" s="4"/>
      <c r="J11" s="2"/>
    </row>
    <row r="12" spans="1:10" ht="21.95" customHeight="1">
      <c r="A12" s="139"/>
      <c r="B12" s="4"/>
      <c r="C12" s="4" t="s">
        <v>57</v>
      </c>
      <c r="D12" s="4" t="s">
        <v>58</v>
      </c>
      <c r="E12" s="4" t="s">
        <v>62</v>
      </c>
      <c r="F12" s="4" t="s">
        <v>63</v>
      </c>
      <c r="G12" s="50" t="s">
        <v>63</v>
      </c>
      <c r="H12" s="43">
        <v>339074</v>
      </c>
      <c r="I12" s="4"/>
      <c r="J12" s="2"/>
    </row>
    <row r="13" spans="1:10" s="9" customFormat="1" ht="21.95" customHeight="1">
      <c r="A13" s="6" t="s">
        <v>25</v>
      </c>
      <c r="B13" s="6" t="s">
        <v>476</v>
      </c>
      <c r="C13" s="7">
        <f>SUBTOTAL(3,C14:C16)</f>
        <v>3</v>
      </c>
      <c r="D13" s="6"/>
      <c r="E13" s="6"/>
      <c r="F13" s="6"/>
      <c r="G13" s="49"/>
      <c r="H13" s="42">
        <f>SUBTOTAL(9,H14:H16)</f>
        <v>1846837</v>
      </c>
      <c r="I13" s="6"/>
      <c r="J13" s="8"/>
    </row>
    <row r="14" spans="1:10" ht="21.95" customHeight="1">
      <c r="A14" s="138" t="s">
        <v>6</v>
      </c>
      <c r="B14" s="4"/>
      <c r="C14" s="4" t="s">
        <v>64</v>
      </c>
      <c r="D14" s="4" t="s">
        <v>65</v>
      </c>
      <c r="E14" s="4" t="s">
        <v>66</v>
      </c>
      <c r="F14" s="4" t="s">
        <v>67</v>
      </c>
      <c r="G14" s="50" t="s">
        <v>68</v>
      </c>
      <c r="H14" s="43">
        <v>152828</v>
      </c>
      <c r="I14" s="4"/>
      <c r="J14" s="2"/>
    </row>
    <row r="15" spans="1:10" ht="21.95" customHeight="1">
      <c r="A15" s="143"/>
      <c r="B15" s="4"/>
      <c r="C15" s="4" t="s">
        <v>64</v>
      </c>
      <c r="D15" s="4" t="s">
        <v>65</v>
      </c>
      <c r="E15" s="4" t="s">
        <v>69</v>
      </c>
      <c r="F15" s="4" t="s">
        <v>70</v>
      </c>
      <c r="G15" s="50" t="s">
        <v>71</v>
      </c>
      <c r="H15" s="43">
        <v>923468</v>
      </c>
      <c r="I15" s="4"/>
      <c r="J15" s="2"/>
    </row>
    <row r="16" spans="1:10" ht="21.95" customHeight="1">
      <c r="A16" s="139"/>
      <c r="B16" s="4"/>
      <c r="C16" s="4" t="s">
        <v>64</v>
      </c>
      <c r="D16" s="4" t="s">
        <v>72</v>
      </c>
      <c r="E16" s="4" t="s">
        <v>73</v>
      </c>
      <c r="F16" s="4" t="s">
        <v>74</v>
      </c>
      <c r="G16" s="50" t="s">
        <v>74</v>
      </c>
      <c r="H16" s="43">
        <v>770541</v>
      </c>
      <c r="I16" s="4"/>
      <c r="J16" s="2"/>
    </row>
    <row r="17" spans="1:10" s="9" customFormat="1" ht="21.95" customHeight="1">
      <c r="A17" s="6" t="s">
        <v>25</v>
      </c>
      <c r="B17" s="6" t="s">
        <v>477</v>
      </c>
      <c r="C17" s="7">
        <f>SUBTOTAL(3,C18:C20)</f>
        <v>3</v>
      </c>
      <c r="D17" s="6"/>
      <c r="E17" s="6"/>
      <c r="F17" s="6"/>
      <c r="G17" s="49"/>
      <c r="H17" s="42">
        <f>SUBTOTAL(9,H18:H20)</f>
        <v>1476610</v>
      </c>
      <c r="I17" s="6"/>
      <c r="J17" s="8"/>
    </row>
    <row r="18" spans="1:10" ht="21.95" customHeight="1">
      <c r="A18" s="138" t="s">
        <v>6</v>
      </c>
      <c r="B18" s="4"/>
      <c r="C18" s="4" t="s">
        <v>75</v>
      </c>
      <c r="D18" s="4" t="s">
        <v>76</v>
      </c>
      <c r="E18" s="4" t="s">
        <v>77</v>
      </c>
      <c r="F18" s="4" t="s">
        <v>78</v>
      </c>
      <c r="G18" s="50" t="s">
        <v>79</v>
      </c>
      <c r="H18" s="43">
        <v>312000</v>
      </c>
      <c r="I18" s="4"/>
      <c r="J18" s="2"/>
    </row>
    <row r="19" spans="1:10" ht="21.95" customHeight="1">
      <c r="A19" s="143"/>
      <c r="B19" s="4"/>
      <c r="C19" s="4" t="s">
        <v>75</v>
      </c>
      <c r="D19" s="4" t="s">
        <v>76</v>
      </c>
      <c r="E19" s="4" t="s">
        <v>80</v>
      </c>
      <c r="F19" s="4" t="s">
        <v>86</v>
      </c>
      <c r="G19" s="50" t="s">
        <v>81</v>
      </c>
      <c r="H19" s="43">
        <v>443504</v>
      </c>
      <c r="I19" s="4"/>
      <c r="J19" s="2"/>
    </row>
    <row r="20" spans="1:10" ht="21.95" customHeight="1">
      <c r="A20" s="139"/>
      <c r="B20" s="4"/>
      <c r="C20" s="4" t="s">
        <v>82</v>
      </c>
      <c r="D20" s="4" t="s">
        <v>83</v>
      </c>
      <c r="E20" s="4" t="s">
        <v>84</v>
      </c>
      <c r="F20" s="4" t="s">
        <v>85</v>
      </c>
      <c r="G20" s="50" t="s">
        <v>87</v>
      </c>
      <c r="H20" s="43">
        <v>721106</v>
      </c>
      <c r="I20" s="4"/>
      <c r="J20" s="2"/>
    </row>
    <row r="21" spans="1:10" s="9" customFormat="1" ht="21.95" customHeight="1">
      <c r="A21" s="6" t="s">
        <v>25</v>
      </c>
      <c r="B21" s="6" t="s">
        <v>478</v>
      </c>
      <c r="C21" s="7">
        <f>SUBTOTAL(3,C22)</f>
        <v>1</v>
      </c>
      <c r="D21" s="6"/>
      <c r="E21" s="6"/>
      <c r="F21" s="6"/>
      <c r="G21" s="49"/>
      <c r="H21" s="42">
        <f>SUBTOTAL(9,H22)</f>
        <v>394991</v>
      </c>
      <c r="I21" s="6"/>
      <c r="J21" s="8"/>
    </row>
    <row r="22" spans="1:10" ht="21.95" customHeight="1">
      <c r="A22" s="4" t="s">
        <v>6</v>
      </c>
      <c r="B22" s="4"/>
      <c r="C22" s="4" t="s">
        <v>64</v>
      </c>
      <c r="D22" s="4" t="s">
        <v>88</v>
      </c>
      <c r="E22" s="4" t="s">
        <v>89</v>
      </c>
      <c r="F22" s="4" t="s">
        <v>91</v>
      </c>
      <c r="G22" s="50" t="s">
        <v>90</v>
      </c>
      <c r="H22" s="43">
        <v>394991</v>
      </c>
      <c r="I22" s="4"/>
      <c r="J22" s="2"/>
    </row>
    <row r="23" spans="1:10" s="9" customFormat="1" ht="21.95" customHeight="1">
      <c r="A23" s="6" t="s">
        <v>25</v>
      </c>
      <c r="B23" s="6" t="s">
        <v>479</v>
      </c>
      <c r="C23" s="7">
        <f>SUBTOTAL(3,C24:C25)</f>
        <v>2</v>
      </c>
      <c r="D23" s="6"/>
      <c r="E23" s="6"/>
      <c r="F23" s="6"/>
      <c r="G23" s="49"/>
      <c r="H23" s="42">
        <f>SUBTOTAL(9,H24:H25)</f>
        <v>2403856</v>
      </c>
      <c r="I23" s="6"/>
      <c r="J23" s="8"/>
    </row>
    <row r="24" spans="1:10" ht="21.95" customHeight="1">
      <c r="A24" s="138" t="s">
        <v>6</v>
      </c>
      <c r="B24" s="4"/>
      <c r="C24" s="4" t="s">
        <v>64</v>
      </c>
      <c r="D24" s="4" t="s">
        <v>88</v>
      </c>
      <c r="E24" s="4" t="s">
        <v>92</v>
      </c>
      <c r="F24" s="4" t="s">
        <v>93</v>
      </c>
      <c r="G24" s="50" t="s">
        <v>94</v>
      </c>
      <c r="H24" s="43">
        <v>2167396</v>
      </c>
      <c r="I24" s="4"/>
      <c r="J24" s="2"/>
    </row>
    <row r="25" spans="1:10" ht="21.95" customHeight="1">
      <c r="A25" s="139"/>
      <c r="B25" s="4"/>
      <c r="C25" s="4" t="s">
        <v>64</v>
      </c>
      <c r="D25" s="4" t="s">
        <v>88</v>
      </c>
      <c r="E25" s="4" t="s">
        <v>95</v>
      </c>
      <c r="F25" s="4" t="s">
        <v>96</v>
      </c>
      <c r="G25" s="50" t="s">
        <v>96</v>
      </c>
      <c r="H25" s="43">
        <v>236460</v>
      </c>
      <c r="I25" s="4"/>
      <c r="J25" s="2"/>
    </row>
    <row r="26" spans="1:10" s="9" customFormat="1" ht="21.95" customHeight="1">
      <c r="A26" s="6" t="s">
        <v>25</v>
      </c>
      <c r="B26" s="6" t="s">
        <v>480</v>
      </c>
      <c r="C26" s="7">
        <f>SUBTOTAL(3,C27:C27)</f>
        <v>1</v>
      </c>
      <c r="D26" s="6"/>
      <c r="E26" s="6"/>
      <c r="F26" s="6"/>
      <c r="G26" s="49"/>
      <c r="H26" s="42">
        <f>SUBTOTAL(9,H27:H27)</f>
        <v>1865951</v>
      </c>
      <c r="I26" s="6"/>
      <c r="J26" s="8"/>
    </row>
    <row r="27" spans="1:10" ht="21.95" customHeight="1">
      <c r="A27" s="4" t="s">
        <v>6</v>
      </c>
      <c r="B27" s="4"/>
      <c r="C27" s="4" t="s">
        <v>64</v>
      </c>
      <c r="D27" s="4" t="s">
        <v>65</v>
      </c>
      <c r="E27" s="4" t="s">
        <v>97</v>
      </c>
      <c r="F27" s="4" t="s">
        <v>98</v>
      </c>
      <c r="G27" s="50" t="s">
        <v>99</v>
      </c>
      <c r="H27" s="43">
        <v>1865951</v>
      </c>
      <c r="I27" s="4"/>
      <c r="J27" s="2"/>
    </row>
    <row r="28" spans="1:10" s="30" customFormat="1" ht="21.95" customHeight="1">
      <c r="A28" s="12" t="s">
        <v>26</v>
      </c>
      <c r="B28" s="12" t="s">
        <v>251</v>
      </c>
      <c r="C28" s="28">
        <f>SUBTOTAL(3,C29:C46)</f>
        <v>15</v>
      </c>
      <c r="D28" s="12"/>
      <c r="E28" s="12"/>
      <c r="F28" s="12"/>
      <c r="G28" s="48"/>
      <c r="H28" s="41">
        <f>SUBTOTAL(9,H29:H46)</f>
        <v>99691293</v>
      </c>
      <c r="I28" s="12"/>
      <c r="J28" s="29"/>
    </row>
    <row r="29" spans="1:10" s="9" customFormat="1" ht="21.95" customHeight="1">
      <c r="A29" s="6" t="s">
        <v>28</v>
      </c>
      <c r="B29" s="6" t="s">
        <v>481</v>
      </c>
      <c r="C29" s="7">
        <f>SUBTOTAL(3,C30:C31)</f>
        <v>2</v>
      </c>
      <c r="D29" s="6"/>
      <c r="E29" s="6"/>
      <c r="F29" s="6"/>
      <c r="G29" s="49"/>
      <c r="H29" s="42">
        <f>SUBTOTAL(9,H30:H31)</f>
        <v>17056543</v>
      </c>
      <c r="I29" s="6"/>
      <c r="J29" s="8"/>
    </row>
    <row r="30" spans="1:10" ht="21.95" customHeight="1">
      <c r="A30" s="138" t="s">
        <v>264</v>
      </c>
      <c r="B30" s="4"/>
      <c r="C30" s="4" t="s">
        <v>266</v>
      </c>
      <c r="D30" s="4" t="s">
        <v>269</v>
      </c>
      <c r="E30" s="4" t="s">
        <v>270</v>
      </c>
      <c r="F30" s="4" t="s">
        <v>278</v>
      </c>
      <c r="G30" s="52" t="s">
        <v>278</v>
      </c>
      <c r="H30" s="43">
        <v>6743673</v>
      </c>
      <c r="I30" s="4"/>
      <c r="J30" s="2"/>
    </row>
    <row r="31" spans="1:10" ht="21.95" customHeight="1">
      <c r="A31" s="139"/>
      <c r="B31" s="4"/>
      <c r="C31" s="4" t="s">
        <v>266</v>
      </c>
      <c r="D31" s="4" t="s">
        <v>267</v>
      </c>
      <c r="E31" s="4" t="s">
        <v>268</v>
      </c>
      <c r="F31" s="4" t="s">
        <v>279</v>
      </c>
      <c r="G31" s="52" t="s">
        <v>279</v>
      </c>
      <c r="H31" s="43">
        <v>10312870</v>
      </c>
      <c r="I31" s="4"/>
      <c r="J31" s="2"/>
    </row>
    <row r="32" spans="1:10" s="9" customFormat="1" ht="21.95" customHeight="1">
      <c r="A32" s="6" t="s">
        <v>25</v>
      </c>
      <c r="B32" s="6" t="s">
        <v>482</v>
      </c>
      <c r="C32" s="7">
        <f>SUBTOTAL(3,C33:C38)</f>
        <v>6</v>
      </c>
      <c r="D32" s="6"/>
      <c r="E32" s="6"/>
      <c r="F32" s="6"/>
      <c r="G32" s="49"/>
      <c r="H32" s="42">
        <f>SUBTOTAL(9,H33:H38)</f>
        <v>36234031</v>
      </c>
      <c r="I32" s="6"/>
      <c r="J32" s="8"/>
    </row>
    <row r="33" spans="1:10" ht="21.95" customHeight="1">
      <c r="A33" s="140" t="s">
        <v>264</v>
      </c>
      <c r="B33" s="38"/>
      <c r="C33" s="38" t="s">
        <v>266</v>
      </c>
      <c r="D33" s="38" t="s">
        <v>269</v>
      </c>
      <c r="E33" s="38" t="s">
        <v>272</v>
      </c>
      <c r="F33" s="38" t="s">
        <v>280</v>
      </c>
      <c r="G33" s="53" t="s">
        <v>281</v>
      </c>
      <c r="H33" s="54">
        <v>14406682</v>
      </c>
      <c r="I33" s="4"/>
      <c r="J33" s="2"/>
    </row>
    <row r="34" spans="1:10" ht="21.95" customHeight="1">
      <c r="A34" s="141"/>
      <c r="B34" s="38"/>
      <c r="C34" s="38" t="s">
        <v>266</v>
      </c>
      <c r="D34" s="38" t="s">
        <v>273</v>
      </c>
      <c r="E34" s="38" t="s">
        <v>282</v>
      </c>
      <c r="F34" s="38" t="s">
        <v>283</v>
      </c>
      <c r="G34" s="53" t="s">
        <v>284</v>
      </c>
      <c r="H34" s="54">
        <v>3308495</v>
      </c>
      <c r="I34" s="4"/>
      <c r="J34" s="2"/>
    </row>
    <row r="35" spans="1:10" ht="21.95" customHeight="1">
      <c r="A35" s="141"/>
      <c r="B35" s="38"/>
      <c r="C35" s="38" t="s">
        <v>266</v>
      </c>
      <c r="D35" s="38" t="s">
        <v>273</v>
      </c>
      <c r="E35" s="38" t="s">
        <v>257</v>
      </c>
      <c r="F35" s="38" t="s">
        <v>258</v>
      </c>
      <c r="G35" s="53" t="s">
        <v>258</v>
      </c>
      <c r="H35" s="54">
        <v>106413</v>
      </c>
      <c r="I35" s="4"/>
      <c r="J35" s="2"/>
    </row>
    <row r="36" spans="1:10" ht="21.95" customHeight="1">
      <c r="A36" s="141"/>
      <c r="B36" s="38"/>
      <c r="C36" s="38" t="s">
        <v>266</v>
      </c>
      <c r="D36" s="38" t="s">
        <v>273</v>
      </c>
      <c r="E36" s="38" t="s">
        <v>274</v>
      </c>
      <c r="F36" s="38" t="s">
        <v>285</v>
      </c>
      <c r="G36" s="53" t="s">
        <v>286</v>
      </c>
      <c r="H36" s="54">
        <v>6182515</v>
      </c>
      <c r="I36" s="4"/>
      <c r="J36" s="2"/>
    </row>
    <row r="37" spans="1:10" ht="21.95" customHeight="1">
      <c r="A37" s="141"/>
      <c r="B37" s="38"/>
      <c r="C37" s="38" t="s">
        <v>266</v>
      </c>
      <c r="D37" s="38" t="s">
        <v>273</v>
      </c>
      <c r="E37" s="38" t="s">
        <v>259</v>
      </c>
      <c r="F37" s="38" t="s">
        <v>287</v>
      </c>
      <c r="G37" s="53" t="s">
        <v>287</v>
      </c>
      <c r="H37" s="54">
        <v>476033</v>
      </c>
      <c r="I37" s="4"/>
      <c r="J37" s="2"/>
    </row>
    <row r="38" spans="1:10" ht="21.95" customHeight="1">
      <c r="A38" s="142"/>
      <c r="B38" s="38"/>
      <c r="C38" s="38" t="s">
        <v>266</v>
      </c>
      <c r="D38" s="38" t="s">
        <v>267</v>
      </c>
      <c r="E38" s="38" t="s">
        <v>288</v>
      </c>
      <c r="F38" s="38" t="s">
        <v>289</v>
      </c>
      <c r="G38" s="53" t="s">
        <v>290</v>
      </c>
      <c r="H38" s="54">
        <v>11753893</v>
      </c>
      <c r="I38" s="4"/>
      <c r="J38" s="2"/>
    </row>
    <row r="39" spans="1:10" s="9" customFormat="1" ht="21.95" customHeight="1">
      <c r="A39" s="6" t="s">
        <v>25</v>
      </c>
      <c r="B39" s="6" t="s">
        <v>483</v>
      </c>
      <c r="C39" s="7">
        <f>SUBTOTAL(3,C40:C46)</f>
        <v>7</v>
      </c>
      <c r="D39" s="6"/>
      <c r="E39" s="6"/>
      <c r="F39" s="6"/>
      <c r="G39" s="49"/>
      <c r="H39" s="42">
        <f>SUBTOTAL(9,H40:H46)</f>
        <v>46400719</v>
      </c>
      <c r="I39" s="6"/>
      <c r="J39" s="8"/>
    </row>
    <row r="40" spans="1:10" ht="21.95" customHeight="1">
      <c r="A40" s="138" t="s">
        <v>264</v>
      </c>
      <c r="B40" s="4"/>
      <c r="C40" s="4" t="s">
        <v>275</v>
      </c>
      <c r="D40" s="4" t="s">
        <v>276</v>
      </c>
      <c r="E40" s="4" t="s">
        <v>277</v>
      </c>
      <c r="F40" s="4" t="s">
        <v>291</v>
      </c>
      <c r="G40" s="52" t="s">
        <v>292</v>
      </c>
      <c r="H40" s="43">
        <v>19754150</v>
      </c>
      <c r="I40" s="4"/>
      <c r="J40" s="2"/>
    </row>
    <row r="41" spans="1:10" ht="29.25" customHeight="1">
      <c r="A41" s="143"/>
      <c r="B41" s="4"/>
      <c r="C41" s="4" t="s">
        <v>275</v>
      </c>
      <c r="D41" s="4" t="s">
        <v>276</v>
      </c>
      <c r="E41" s="4" t="s">
        <v>293</v>
      </c>
      <c r="F41" s="4" t="s">
        <v>294</v>
      </c>
      <c r="G41" s="52" t="s">
        <v>295</v>
      </c>
      <c r="H41" s="43">
        <v>4703603</v>
      </c>
      <c r="I41" s="4"/>
      <c r="J41" s="2"/>
    </row>
    <row r="42" spans="1:10" ht="21.95" customHeight="1">
      <c r="A42" s="143"/>
      <c r="B42" s="4"/>
      <c r="C42" s="4" t="s">
        <v>275</v>
      </c>
      <c r="D42" s="4" t="s">
        <v>296</v>
      </c>
      <c r="E42" s="4" t="s">
        <v>297</v>
      </c>
      <c r="F42" s="4" t="s">
        <v>298</v>
      </c>
      <c r="G42" s="52" t="s">
        <v>299</v>
      </c>
      <c r="H42" s="43">
        <v>5083835</v>
      </c>
      <c r="I42" s="4"/>
      <c r="J42" s="2"/>
    </row>
    <row r="43" spans="1:10" ht="21.95" customHeight="1">
      <c r="A43" s="143"/>
      <c r="B43" s="4"/>
      <c r="C43" s="4" t="s">
        <v>275</v>
      </c>
      <c r="D43" s="4" t="s">
        <v>260</v>
      </c>
      <c r="E43" s="4" t="s">
        <v>261</v>
      </c>
      <c r="F43" s="4" t="s">
        <v>300</v>
      </c>
      <c r="G43" s="52" t="s">
        <v>300</v>
      </c>
      <c r="H43" s="43">
        <v>10410987</v>
      </c>
      <c r="I43" s="4"/>
      <c r="J43" s="2"/>
    </row>
    <row r="44" spans="1:10" ht="21.95" customHeight="1">
      <c r="A44" s="143"/>
      <c r="B44" s="4"/>
      <c r="C44" s="4" t="s">
        <v>275</v>
      </c>
      <c r="D44" s="4" t="s">
        <v>301</v>
      </c>
      <c r="E44" s="4" t="s">
        <v>302</v>
      </c>
      <c r="F44" s="4" t="s">
        <v>303</v>
      </c>
      <c r="G44" s="52" t="s">
        <v>304</v>
      </c>
      <c r="H44" s="43">
        <v>2882531</v>
      </c>
      <c r="I44" s="4"/>
      <c r="J44" s="2"/>
    </row>
    <row r="45" spans="1:10" ht="21.95" customHeight="1">
      <c r="A45" s="143"/>
      <c r="B45" s="4"/>
      <c r="C45" s="4" t="s">
        <v>275</v>
      </c>
      <c r="D45" s="4" t="s">
        <v>301</v>
      </c>
      <c r="E45" s="4" t="s">
        <v>262</v>
      </c>
      <c r="F45" s="4" t="s">
        <v>305</v>
      </c>
      <c r="G45" s="52" t="s">
        <v>305</v>
      </c>
      <c r="H45" s="43">
        <v>1227372</v>
      </c>
      <c r="I45" s="4"/>
      <c r="J45" s="2"/>
    </row>
    <row r="46" spans="1:10" ht="21.95" customHeight="1">
      <c r="A46" s="139"/>
      <c r="B46" s="4"/>
      <c r="C46" s="4" t="s">
        <v>275</v>
      </c>
      <c r="D46" s="4" t="s">
        <v>301</v>
      </c>
      <c r="E46" s="4" t="s">
        <v>263</v>
      </c>
      <c r="F46" s="4" t="s">
        <v>306</v>
      </c>
      <c r="G46" s="52" t="s">
        <v>306</v>
      </c>
      <c r="H46" s="43">
        <v>2338241</v>
      </c>
      <c r="I46" s="4"/>
      <c r="J46" s="2"/>
    </row>
    <row r="47" spans="1:10" s="30" customFormat="1" ht="24" customHeight="1">
      <c r="A47" s="12" t="s">
        <v>26</v>
      </c>
      <c r="B47" s="12" t="s">
        <v>252</v>
      </c>
      <c r="C47" s="28">
        <f>SUBTOTAL(3,C48:C124)</f>
        <v>54</v>
      </c>
      <c r="D47" s="12"/>
      <c r="E47" s="12"/>
      <c r="F47" s="12"/>
      <c r="G47" s="48"/>
      <c r="H47" s="41">
        <f>SUBTOTAL(9,H48:H124)</f>
        <v>69889728</v>
      </c>
      <c r="I47" s="12"/>
      <c r="J47" s="29"/>
    </row>
    <row r="48" spans="1:10" s="9" customFormat="1" ht="24" customHeight="1">
      <c r="A48" s="6" t="s">
        <v>25</v>
      </c>
      <c r="B48" s="6" t="s">
        <v>484</v>
      </c>
      <c r="C48" s="7">
        <f>SUBTOTAL(3,C49:C49)</f>
        <v>1</v>
      </c>
      <c r="D48" s="6"/>
      <c r="E48" s="6"/>
      <c r="F48" s="6"/>
      <c r="G48" s="49"/>
      <c r="H48" s="42">
        <f>SUBTOTAL(9,H49:H49)</f>
        <v>304266</v>
      </c>
      <c r="I48" s="6"/>
      <c r="J48" s="8"/>
    </row>
    <row r="49" spans="1:10" ht="24" customHeight="1">
      <c r="A49" s="31" t="s">
        <v>52</v>
      </c>
      <c r="B49" s="31"/>
      <c r="C49" s="31" t="s">
        <v>53</v>
      </c>
      <c r="D49" s="31" t="s">
        <v>100</v>
      </c>
      <c r="E49" s="31" t="s">
        <v>101</v>
      </c>
      <c r="F49" s="31" t="s">
        <v>102</v>
      </c>
      <c r="G49" s="51" t="s">
        <v>103</v>
      </c>
      <c r="H49" s="44">
        <v>304266</v>
      </c>
      <c r="I49" s="31"/>
      <c r="J49" s="2"/>
    </row>
    <row r="50" spans="1:10" ht="24" customHeight="1">
      <c r="A50" s="6" t="s">
        <v>25</v>
      </c>
      <c r="B50" s="6" t="s">
        <v>485</v>
      </c>
      <c r="C50" s="7">
        <f>SUBTOTAL(3,C51:C53)</f>
        <v>3</v>
      </c>
      <c r="D50" s="6"/>
      <c r="E50" s="6"/>
      <c r="F50" s="6"/>
      <c r="G50" s="49"/>
      <c r="H50" s="42">
        <f>SUBTOTAL(9,H51:H53)</f>
        <v>2323250</v>
      </c>
      <c r="I50" s="6"/>
      <c r="J50" s="2"/>
    </row>
    <row r="51" spans="1:10" ht="24" customHeight="1">
      <c r="A51" s="135" t="s">
        <v>23</v>
      </c>
      <c r="B51" s="31"/>
      <c r="C51" s="31" t="s">
        <v>53</v>
      </c>
      <c r="D51" s="31" t="s">
        <v>133</v>
      </c>
      <c r="E51" s="31" t="s">
        <v>134</v>
      </c>
      <c r="F51" s="31" t="s">
        <v>254</v>
      </c>
      <c r="G51" s="51" t="s">
        <v>255</v>
      </c>
      <c r="H51" s="44">
        <v>1272400</v>
      </c>
      <c r="I51" s="31"/>
      <c r="J51" s="2"/>
    </row>
    <row r="52" spans="1:10" ht="24" customHeight="1">
      <c r="A52" s="136"/>
      <c r="B52" s="31"/>
      <c r="C52" s="31" t="s">
        <v>53</v>
      </c>
      <c r="D52" s="31" t="s">
        <v>100</v>
      </c>
      <c r="E52" s="31" t="s">
        <v>101</v>
      </c>
      <c r="F52" s="31" t="s">
        <v>136</v>
      </c>
      <c r="G52" s="51" t="s">
        <v>135</v>
      </c>
      <c r="H52" s="44">
        <v>788304</v>
      </c>
      <c r="I52" s="31"/>
      <c r="J52" s="2"/>
    </row>
    <row r="53" spans="1:10" ht="24" customHeight="1">
      <c r="A53" s="137"/>
      <c r="B53" s="31"/>
      <c r="C53" s="31" t="s">
        <v>53</v>
      </c>
      <c r="D53" s="31" t="s">
        <v>100</v>
      </c>
      <c r="E53" s="31" t="s">
        <v>137</v>
      </c>
      <c r="F53" s="31" t="s">
        <v>138</v>
      </c>
      <c r="G53" s="51" t="s">
        <v>139</v>
      </c>
      <c r="H53" s="44">
        <v>262546</v>
      </c>
      <c r="I53" s="31"/>
      <c r="J53" s="2"/>
    </row>
    <row r="54" spans="1:10" ht="24" customHeight="1">
      <c r="A54" s="6" t="s">
        <v>25</v>
      </c>
      <c r="B54" s="6" t="s">
        <v>486</v>
      </c>
      <c r="C54" s="7">
        <f>SUBTOTAL(3,C55)</f>
        <v>1</v>
      </c>
      <c r="D54" s="6"/>
      <c r="E54" s="6"/>
      <c r="F54" s="6"/>
      <c r="G54" s="49"/>
      <c r="H54" s="42">
        <f>SUBTOTAL(9,H55)</f>
        <v>64562</v>
      </c>
      <c r="I54" s="6"/>
      <c r="J54" s="2"/>
    </row>
    <row r="55" spans="1:10" ht="24" customHeight="1">
      <c r="A55" s="31" t="s">
        <v>23</v>
      </c>
      <c r="B55" s="31"/>
      <c r="C55" s="31" t="s">
        <v>132</v>
      </c>
      <c r="D55" s="31" t="s">
        <v>133</v>
      </c>
      <c r="E55" s="31" t="s">
        <v>186</v>
      </c>
      <c r="F55" s="31" t="s">
        <v>187</v>
      </c>
      <c r="G55" s="51" t="s">
        <v>187</v>
      </c>
      <c r="H55" s="44">
        <v>64562</v>
      </c>
      <c r="I55" s="31"/>
      <c r="J55" s="2"/>
    </row>
    <row r="56" spans="1:10" ht="21.95" customHeight="1">
      <c r="A56" s="6" t="s">
        <v>25</v>
      </c>
      <c r="B56" s="6" t="s">
        <v>487</v>
      </c>
      <c r="C56" s="7">
        <f>SUBTOTAL(3,C57:C58)</f>
        <v>2</v>
      </c>
      <c r="D56" s="6"/>
      <c r="E56" s="6"/>
      <c r="F56" s="6"/>
      <c r="G56" s="49"/>
      <c r="H56" s="42">
        <f>SUBTOTAL(9,H57:H58)</f>
        <v>6009139</v>
      </c>
      <c r="I56" s="6"/>
      <c r="J56" s="2"/>
    </row>
    <row r="57" spans="1:10" ht="21.95" customHeight="1">
      <c r="A57" s="135" t="s">
        <v>23</v>
      </c>
      <c r="B57" s="31"/>
      <c r="C57" s="31" t="s">
        <v>160</v>
      </c>
      <c r="D57" s="31" t="s">
        <v>162</v>
      </c>
      <c r="E57" s="31" t="s">
        <v>161</v>
      </c>
      <c r="F57" s="31" t="s">
        <v>118</v>
      </c>
      <c r="G57" s="51" t="s">
        <v>118</v>
      </c>
      <c r="H57" s="44">
        <v>3519747</v>
      </c>
      <c r="I57" s="31"/>
      <c r="J57" s="2"/>
    </row>
    <row r="58" spans="1:10" ht="21.95" customHeight="1">
      <c r="A58" s="137"/>
      <c r="B58" s="31"/>
      <c r="C58" s="31" t="s">
        <v>170</v>
      </c>
      <c r="D58" s="31" t="s">
        <v>163</v>
      </c>
      <c r="E58" s="31" t="s">
        <v>164</v>
      </c>
      <c r="F58" s="31" t="s">
        <v>165</v>
      </c>
      <c r="G58" s="51" t="s">
        <v>512</v>
      </c>
      <c r="H58" s="44">
        <v>2489392</v>
      </c>
      <c r="I58" s="31"/>
      <c r="J58" s="2"/>
    </row>
    <row r="59" spans="1:10" s="9" customFormat="1" ht="21.95" customHeight="1">
      <c r="A59" s="6" t="s">
        <v>25</v>
      </c>
      <c r="B59" s="6" t="s">
        <v>488</v>
      </c>
      <c r="C59" s="7">
        <f>SUBTOTAL(3,C60:C67)</f>
        <v>8</v>
      </c>
      <c r="D59" s="6"/>
      <c r="E59" s="6"/>
      <c r="F59" s="6"/>
      <c r="G59" s="49"/>
      <c r="H59" s="42">
        <f>SUBTOTAL(9,H60:H67)</f>
        <v>8729588</v>
      </c>
      <c r="I59" s="6"/>
      <c r="J59" s="8"/>
    </row>
    <row r="60" spans="1:10" ht="21.95" customHeight="1">
      <c r="A60" s="135" t="s">
        <v>23</v>
      </c>
      <c r="B60" s="31"/>
      <c r="C60" s="31" t="s">
        <v>111</v>
      </c>
      <c r="D60" s="31" t="s">
        <v>112</v>
      </c>
      <c r="E60" s="31" t="s">
        <v>113</v>
      </c>
      <c r="F60" s="31" t="s">
        <v>114</v>
      </c>
      <c r="G60" s="51" t="s">
        <v>108</v>
      </c>
      <c r="H60" s="44">
        <v>582645</v>
      </c>
      <c r="I60" s="31"/>
      <c r="J60" s="2"/>
    </row>
    <row r="61" spans="1:10" ht="21.95" customHeight="1">
      <c r="A61" s="136"/>
      <c r="B61" s="31"/>
      <c r="C61" s="31" t="s">
        <v>111</v>
      </c>
      <c r="D61" s="31" t="s">
        <v>112</v>
      </c>
      <c r="E61" s="31" t="s">
        <v>115</v>
      </c>
      <c r="F61" s="31" t="s">
        <v>116</v>
      </c>
      <c r="G61" s="51" t="s">
        <v>116</v>
      </c>
      <c r="H61" s="44">
        <v>622116</v>
      </c>
      <c r="I61" s="31"/>
      <c r="J61" s="2"/>
    </row>
    <row r="62" spans="1:10" ht="21.95" customHeight="1">
      <c r="A62" s="136"/>
      <c r="B62" s="31"/>
      <c r="C62" s="31" t="s">
        <v>111</v>
      </c>
      <c r="D62" s="31" t="s">
        <v>112</v>
      </c>
      <c r="E62" s="31" t="s">
        <v>117</v>
      </c>
      <c r="F62" s="31" t="s">
        <v>118</v>
      </c>
      <c r="G62" s="51" t="s">
        <v>118</v>
      </c>
      <c r="H62" s="44">
        <v>2751602</v>
      </c>
      <c r="I62" s="31"/>
      <c r="J62" s="2"/>
    </row>
    <row r="63" spans="1:10" ht="21.95" customHeight="1">
      <c r="A63" s="136"/>
      <c r="B63" s="31"/>
      <c r="C63" s="31" t="s">
        <v>111</v>
      </c>
      <c r="D63" s="31" t="s">
        <v>112</v>
      </c>
      <c r="E63" s="31" t="s">
        <v>119</v>
      </c>
      <c r="F63" s="31" t="s">
        <v>120</v>
      </c>
      <c r="G63" s="51" t="s">
        <v>121</v>
      </c>
      <c r="H63" s="44">
        <v>755274</v>
      </c>
      <c r="I63" s="31"/>
      <c r="J63" s="2"/>
    </row>
    <row r="64" spans="1:10" ht="21.95" customHeight="1">
      <c r="A64" s="136"/>
      <c r="B64" s="31"/>
      <c r="C64" s="31" t="s">
        <v>111</v>
      </c>
      <c r="D64" s="31" t="s">
        <v>127</v>
      </c>
      <c r="E64" s="31" t="s">
        <v>122</v>
      </c>
      <c r="F64" s="31" t="s">
        <v>123</v>
      </c>
      <c r="G64" s="51" t="s">
        <v>123</v>
      </c>
      <c r="H64" s="44">
        <v>365698</v>
      </c>
      <c r="I64" s="31"/>
      <c r="J64" s="2"/>
    </row>
    <row r="65" spans="1:10" ht="21.95" customHeight="1">
      <c r="A65" s="136"/>
      <c r="B65" s="31"/>
      <c r="C65" s="31" t="s">
        <v>111</v>
      </c>
      <c r="D65" s="31" t="s">
        <v>124</v>
      </c>
      <c r="E65" s="31" t="s">
        <v>125</v>
      </c>
      <c r="F65" s="31" t="s">
        <v>126</v>
      </c>
      <c r="G65" s="51" t="s">
        <v>126</v>
      </c>
      <c r="H65" s="44">
        <v>1005917</v>
      </c>
      <c r="I65" s="31"/>
      <c r="J65" s="2"/>
    </row>
    <row r="66" spans="1:10" ht="21.95" customHeight="1">
      <c r="A66" s="136"/>
      <c r="B66" s="31"/>
      <c r="C66" s="31" t="s">
        <v>111</v>
      </c>
      <c r="D66" s="31" t="s">
        <v>127</v>
      </c>
      <c r="E66" s="31" t="s">
        <v>128</v>
      </c>
      <c r="F66" s="31" t="s">
        <v>129</v>
      </c>
      <c r="G66" s="51" t="s">
        <v>130</v>
      </c>
      <c r="H66" s="44">
        <v>1548793</v>
      </c>
      <c r="I66" s="31"/>
      <c r="J66" s="2"/>
    </row>
    <row r="67" spans="1:10" ht="21.95" customHeight="1">
      <c r="A67" s="137"/>
      <c r="B67" s="31"/>
      <c r="C67" s="31" t="s">
        <v>111</v>
      </c>
      <c r="D67" s="31" t="s">
        <v>127</v>
      </c>
      <c r="E67" s="31" t="s">
        <v>122</v>
      </c>
      <c r="F67" s="31" t="s">
        <v>131</v>
      </c>
      <c r="G67" s="51" t="s">
        <v>131</v>
      </c>
      <c r="H67" s="44">
        <v>1097543</v>
      </c>
      <c r="I67" s="31"/>
      <c r="J67" s="2"/>
    </row>
    <row r="68" spans="1:10" ht="21.95" customHeight="1">
      <c r="A68" s="6" t="s">
        <v>25</v>
      </c>
      <c r="B68" s="6" t="s">
        <v>489</v>
      </c>
      <c r="C68" s="7">
        <f>SUBTOTAL(3,C69)</f>
        <v>1</v>
      </c>
      <c r="D68" s="6"/>
      <c r="E68" s="6"/>
      <c r="F68" s="6"/>
      <c r="G68" s="49"/>
      <c r="H68" s="42">
        <f>SUBTOTAL(9,H69)</f>
        <v>2031709</v>
      </c>
      <c r="I68" s="6"/>
      <c r="J68" s="2"/>
    </row>
    <row r="69" spans="1:10" ht="21.95" customHeight="1">
      <c r="A69" s="31" t="s">
        <v>23</v>
      </c>
      <c r="B69" s="31"/>
      <c r="C69" s="31" t="s">
        <v>111</v>
      </c>
      <c r="D69" s="31" t="s">
        <v>112</v>
      </c>
      <c r="E69" s="31" t="s">
        <v>119</v>
      </c>
      <c r="F69" s="31" t="s">
        <v>188</v>
      </c>
      <c r="G69" s="51" t="s">
        <v>189</v>
      </c>
      <c r="H69" s="44">
        <v>2031709</v>
      </c>
      <c r="I69" s="31"/>
      <c r="J69" s="2"/>
    </row>
    <row r="70" spans="1:10" ht="21.95" customHeight="1">
      <c r="A70" s="6" t="s">
        <v>25</v>
      </c>
      <c r="B70" s="6" t="s">
        <v>490</v>
      </c>
      <c r="C70" s="7">
        <f>SUBTOTAL(3,C71)</f>
        <v>1</v>
      </c>
      <c r="D70" s="6"/>
      <c r="E70" s="6"/>
      <c r="F70" s="6"/>
      <c r="G70" s="49"/>
      <c r="H70" s="42">
        <f>SUBTOTAL(9,H71)</f>
        <v>1347806</v>
      </c>
      <c r="I70" s="6"/>
      <c r="J70" s="2"/>
    </row>
    <row r="71" spans="1:10" ht="21.95" customHeight="1">
      <c r="A71" s="31" t="s">
        <v>23</v>
      </c>
      <c r="B71" s="31"/>
      <c r="C71" s="31" t="s">
        <v>111</v>
      </c>
      <c r="D71" s="31" t="s">
        <v>112</v>
      </c>
      <c r="E71" s="31" t="s">
        <v>119</v>
      </c>
      <c r="F71" s="31" t="s">
        <v>194</v>
      </c>
      <c r="G71" s="51" t="s">
        <v>195</v>
      </c>
      <c r="H71" s="44">
        <v>1347806</v>
      </c>
      <c r="I71" s="31"/>
      <c r="J71" s="2"/>
    </row>
    <row r="72" spans="1:10" s="9" customFormat="1" ht="21.95" customHeight="1">
      <c r="A72" s="6" t="s">
        <v>25</v>
      </c>
      <c r="B72" s="6" t="s">
        <v>491</v>
      </c>
      <c r="C72" s="7">
        <f>SUBTOTAL(3,C73:C74)</f>
        <v>2</v>
      </c>
      <c r="D72" s="6"/>
      <c r="E72" s="6"/>
      <c r="F72" s="6"/>
      <c r="G72" s="49"/>
      <c r="H72" s="42">
        <f>SUBTOTAL(9,H73:H74)</f>
        <v>528993</v>
      </c>
      <c r="I72" s="6"/>
      <c r="J72" s="8"/>
    </row>
    <row r="73" spans="1:10" ht="21.95" customHeight="1">
      <c r="A73" s="135" t="s">
        <v>23</v>
      </c>
      <c r="B73" s="31"/>
      <c r="C73" s="31" t="s">
        <v>144</v>
      </c>
      <c r="D73" s="31" t="s">
        <v>140</v>
      </c>
      <c r="E73" s="31" t="s">
        <v>141</v>
      </c>
      <c r="F73" s="31" t="s">
        <v>142</v>
      </c>
      <c r="G73" s="51" t="s">
        <v>143</v>
      </c>
      <c r="H73" s="44">
        <v>432596</v>
      </c>
      <c r="I73" s="31"/>
      <c r="J73" s="2"/>
    </row>
    <row r="74" spans="1:10" ht="21.95" customHeight="1">
      <c r="A74" s="137"/>
      <c r="B74" s="31"/>
      <c r="C74" s="31" t="s">
        <v>144</v>
      </c>
      <c r="D74" s="31" t="s">
        <v>145</v>
      </c>
      <c r="E74" s="31" t="s">
        <v>146</v>
      </c>
      <c r="F74" s="31" t="s">
        <v>147</v>
      </c>
      <c r="G74" s="51" t="s">
        <v>147</v>
      </c>
      <c r="H74" s="44">
        <v>96397</v>
      </c>
      <c r="I74" s="31"/>
      <c r="J74" s="2"/>
    </row>
    <row r="75" spans="1:10" s="9" customFormat="1" ht="21.95" customHeight="1">
      <c r="A75" s="6" t="s">
        <v>25</v>
      </c>
      <c r="B75" s="6" t="s">
        <v>492</v>
      </c>
      <c r="C75" s="7">
        <f>SUBTOTAL(3,C76:C78)</f>
        <v>3</v>
      </c>
      <c r="D75" s="6"/>
      <c r="E75" s="6"/>
      <c r="F75" s="6"/>
      <c r="G75" s="49"/>
      <c r="H75" s="42">
        <f>SUBTOTAL(9,H76:H78)</f>
        <v>6804391</v>
      </c>
      <c r="I75" s="6"/>
      <c r="J75" s="8"/>
    </row>
    <row r="76" spans="1:10" ht="21.95" customHeight="1">
      <c r="A76" s="135" t="s">
        <v>23</v>
      </c>
      <c r="B76" s="31"/>
      <c r="C76" s="31" t="s">
        <v>144</v>
      </c>
      <c r="D76" s="31" t="s">
        <v>148</v>
      </c>
      <c r="E76" s="31" t="s">
        <v>149</v>
      </c>
      <c r="F76" s="31" t="s">
        <v>150</v>
      </c>
      <c r="G76" s="51" t="s">
        <v>151</v>
      </c>
      <c r="H76" s="44">
        <v>2490372</v>
      </c>
      <c r="I76" s="31"/>
      <c r="J76" s="2"/>
    </row>
    <row r="77" spans="1:10" ht="21.95" customHeight="1">
      <c r="A77" s="136"/>
      <c r="B77" s="31"/>
      <c r="C77" s="31" t="s">
        <v>144</v>
      </c>
      <c r="D77" s="31" t="s">
        <v>148</v>
      </c>
      <c r="E77" s="31" t="s">
        <v>152</v>
      </c>
      <c r="F77" s="31" t="s">
        <v>154</v>
      </c>
      <c r="G77" s="51" t="s">
        <v>154</v>
      </c>
      <c r="H77" s="44">
        <v>3356816</v>
      </c>
      <c r="I77" s="31"/>
      <c r="J77" s="2"/>
    </row>
    <row r="78" spans="1:10" ht="21.95" customHeight="1">
      <c r="A78" s="137"/>
      <c r="B78" s="31"/>
      <c r="C78" s="31" t="s">
        <v>144</v>
      </c>
      <c r="D78" s="31" t="s">
        <v>148</v>
      </c>
      <c r="E78" s="31" t="s">
        <v>153</v>
      </c>
      <c r="F78" s="31" t="s">
        <v>155</v>
      </c>
      <c r="G78" s="51" t="s">
        <v>155</v>
      </c>
      <c r="H78" s="44">
        <v>957203</v>
      </c>
      <c r="I78" s="31"/>
      <c r="J78" s="2"/>
    </row>
    <row r="79" spans="1:10" s="9" customFormat="1" ht="21.95" customHeight="1">
      <c r="A79" s="6" t="s">
        <v>25</v>
      </c>
      <c r="B79" s="6" t="s">
        <v>493</v>
      </c>
      <c r="C79" s="7">
        <f>SUBTOTAL(3,C80)</f>
        <v>1</v>
      </c>
      <c r="D79" s="6"/>
      <c r="E79" s="6"/>
      <c r="F79" s="6"/>
      <c r="G79" s="49"/>
      <c r="H79" s="42">
        <f>SUBTOTAL(9,H80)</f>
        <v>871537</v>
      </c>
      <c r="I79" s="6"/>
      <c r="J79" s="8"/>
    </row>
    <row r="80" spans="1:10" ht="21.95" customHeight="1">
      <c r="A80" s="31" t="s">
        <v>23</v>
      </c>
      <c r="B80" s="31"/>
      <c r="C80" s="31" t="s">
        <v>144</v>
      </c>
      <c r="D80" s="31" t="s">
        <v>156</v>
      </c>
      <c r="E80" s="31" t="s">
        <v>157</v>
      </c>
      <c r="F80" s="31" t="s">
        <v>158</v>
      </c>
      <c r="G80" s="51" t="s">
        <v>159</v>
      </c>
      <c r="H80" s="44">
        <v>871537</v>
      </c>
      <c r="I80" s="31"/>
      <c r="J80" s="2"/>
    </row>
    <row r="81" spans="1:10" ht="21.95" customHeight="1">
      <c r="A81" s="6" t="s">
        <v>25</v>
      </c>
      <c r="B81" s="6" t="s">
        <v>494</v>
      </c>
      <c r="C81" s="7">
        <f>SUBTOTAL(3,C82:C83)</f>
        <v>2</v>
      </c>
      <c r="D81" s="6"/>
      <c r="E81" s="6"/>
      <c r="F81" s="6"/>
      <c r="G81" s="49"/>
      <c r="H81" s="42">
        <f>SUBTOTAL(9,H82:H83)</f>
        <v>1089075</v>
      </c>
      <c r="I81" s="6"/>
      <c r="J81" s="2"/>
    </row>
    <row r="82" spans="1:10" ht="21.95" customHeight="1">
      <c r="A82" s="135" t="s">
        <v>23</v>
      </c>
      <c r="B82" s="31"/>
      <c r="C82" s="31" t="s">
        <v>144</v>
      </c>
      <c r="D82" s="31" t="s">
        <v>166</v>
      </c>
      <c r="E82" s="31" t="s">
        <v>167</v>
      </c>
      <c r="F82" s="31" t="s">
        <v>51</v>
      </c>
      <c r="G82" s="51" t="s">
        <v>168</v>
      </c>
      <c r="H82" s="44">
        <v>763736</v>
      </c>
      <c r="I82" s="31"/>
      <c r="J82" s="2"/>
    </row>
    <row r="83" spans="1:10" ht="21.95" customHeight="1">
      <c r="A83" s="137"/>
      <c r="B83" s="31"/>
      <c r="C83" s="31" t="s">
        <v>144</v>
      </c>
      <c r="D83" s="31" t="s">
        <v>156</v>
      </c>
      <c r="E83" s="31" t="s">
        <v>157</v>
      </c>
      <c r="F83" s="31" t="s">
        <v>169</v>
      </c>
      <c r="G83" s="51" t="s">
        <v>169</v>
      </c>
      <c r="H83" s="44">
        <v>325339</v>
      </c>
      <c r="I83" s="31"/>
      <c r="J83" s="2"/>
    </row>
    <row r="84" spans="1:10" ht="21.95" customHeight="1">
      <c r="A84" s="6" t="s">
        <v>25</v>
      </c>
      <c r="B84" s="6" t="s">
        <v>495</v>
      </c>
      <c r="C84" s="7">
        <f>SUBTOTAL(3,C85)</f>
        <v>1</v>
      </c>
      <c r="D84" s="6"/>
      <c r="E84" s="6"/>
      <c r="F84" s="6"/>
      <c r="G84" s="49"/>
      <c r="H84" s="42">
        <f>SUBTOTAL(9,H85)</f>
        <v>983749</v>
      </c>
      <c r="I84" s="6"/>
      <c r="J84" s="2"/>
    </row>
    <row r="85" spans="1:10" ht="21.95" customHeight="1">
      <c r="A85" s="31" t="s">
        <v>23</v>
      </c>
      <c r="B85" s="31"/>
      <c r="C85" s="31" t="s">
        <v>104</v>
      </c>
      <c r="D85" s="31" t="s">
        <v>105</v>
      </c>
      <c r="E85" s="31" t="s">
        <v>109</v>
      </c>
      <c r="F85" s="31" t="s">
        <v>67</v>
      </c>
      <c r="G85" s="51" t="s">
        <v>67</v>
      </c>
      <c r="H85" s="44">
        <v>983749</v>
      </c>
      <c r="I85" s="31"/>
      <c r="J85" s="2"/>
    </row>
    <row r="86" spans="1:10" s="9" customFormat="1" ht="21.95" customHeight="1">
      <c r="A86" s="6" t="s">
        <v>25</v>
      </c>
      <c r="B86" s="6" t="s">
        <v>496</v>
      </c>
      <c r="C86" s="7">
        <f>SUBTOTAL(3,C87:C88)</f>
        <v>2</v>
      </c>
      <c r="D86" s="6"/>
      <c r="E86" s="6"/>
      <c r="F86" s="6"/>
      <c r="G86" s="49"/>
      <c r="H86" s="42">
        <f>SUBTOTAL(9,H87:H88)</f>
        <v>2066770</v>
      </c>
      <c r="I86" s="6"/>
      <c r="J86" s="8"/>
    </row>
    <row r="87" spans="1:10" ht="21.95" customHeight="1">
      <c r="A87" s="135" t="s">
        <v>23</v>
      </c>
      <c r="B87" s="31"/>
      <c r="C87" s="31" t="s">
        <v>104</v>
      </c>
      <c r="D87" s="31" t="s">
        <v>105</v>
      </c>
      <c r="E87" s="31" t="s">
        <v>106</v>
      </c>
      <c r="F87" s="31" t="s">
        <v>107</v>
      </c>
      <c r="G87" s="51" t="s">
        <v>108</v>
      </c>
      <c r="H87" s="44">
        <v>970282</v>
      </c>
      <c r="I87" s="31"/>
      <c r="J87" s="2"/>
    </row>
    <row r="88" spans="1:10" ht="21.95" customHeight="1">
      <c r="A88" s="137"/>
      <c r="B88" s="31"/>
      <c r="C88" s="31" t="s">
        <v>104</v>
      </c>
      <c r="D88" s="31" t="s">
        <v>105</v>
      </c>
      <c r="E88" s="31" t="s">
        <v>109</v>
      </c>
      <c r="F88" s="31" t="s">
        <v>110</v>
      </c>
      <c r="G88" s="51" t="s">
        <v>110</v>
      </c>
      <c r="H88" s="44">
        <v>1096488</v>
      </c>
      <c r="I88" s="31"/>
      <c r="J88" s="2"/>
    </row>
    <row r="89" spans="1:10" s="9" customFormat="1" ht="21.95" customHeight="1">
      <c r="A89" s="6" t="s">
        <v>25</v>
      </c>
      <c r="B89" s="6" t="s">
        <v>497</v>
      </c>
      <c r="C89" s="7">
        <f>SUBTOTAL(3,C90)</f>
        <v>1</v>
      </c>
      <c r="D89" s="6"/>
      <c r="E89" s="6"/>
      <c r="F89" s="6"/>
      <c r="G89" s="49"/>
      <c r="H89" s="42">
        <f>SUBTOTAL(9,H90)</f>
        <v>1279200</v>
      </c>
      <c r="I89" s="6"/>
      <c r="J89" s="8"/>
    </row>
    <row r="90" spans="1:10" ht="21.95" customHeight="1">
      <c r="A90" s="31" t="s">
        <v>23</v>
      </c>
      <c r="B90" s="31"/>
      <c r="C90" s="31" t="s">
        <v>104</v>
      </c>
      <c r="D90" s="31" t="s">
        <v>105</v>
      </c>
      <c r="E90" s="31" t="s">
        <v>174</v>
      </c>
      <c r="F90" s="31" t="s">
        <v>175</v>
      </c>
      <c r="G90" s="51" t="s">
        <v>175</v>
      </c>
      <c r="H90" s="44">
        <v>1279200</v>
      </c>
      <c r="I90" s="31"/>
      <c r="J90" s="2"/>
    </row>
    <row r="91" spans="1:10" s="9" customFormat="1" ht="21.95" customHeight="1">
      <c r="A91" s="6" t="s">
        <v>25</v>
      </c>
      <c r="B91" s="6" t="s">
        <v>498</v>
      </c>
      <c r="C91" s="7">
        <f>SUBTOTAL(3,C92:C93)</f>
        <v>2</v>
      </c>
      <c r="D91" s="6"/>
      <c r="E91" s="6"/>
      <c r="F91" s="6"/>
      <c r="G91" s="49"/>
      <c r="H91" s="42">
        <f>SUBTOTAL(9,H92:H93)</f>
        <v>1816963</v>
      </c>
      <c r="I91" s="6"/>
      <c r="J91" s="8"/>
    </row>
    <row r="92" spans="1:10" ht="21.95" customHeight="1">
      <c r="A92" s="135" t="s">
        <v>23</v>
      </c>
      <c r="B92" s="31"/>
      <c r="C92" s="31" t="s">
        <v>104</v>
      </c>
      <c r="D92" s="31" t="s">
        <v>105</v>
      </c>
      <c r="E92" s="31" t="s">
        <v>106</v>
      </c>
      <c r="F92" s="31" t="s">
        <v>177</v>
      </c>
      <c r="G92" s="51" t="s">
        <v>178</v>
      </c>
      <c r="H92" s="44">
        <v>664862</v>
      </c>
      <c r="I92" s="31"/>
      <c r="J92" s="2"/>
    </row>
    <row r="93" spans="1:10" ht="21.95" customHeight="1">
      <c r="A93" s="137"/>
      <c r="B93" s="31"/>
      <c r="C93" s="31" t="s">
        <v>104</v>
      </c>
      <c r="D93" s="31" t="s">
        <v>105</v>
      </c>
      <c r="E93" s="31" t="s">
        <v>176</v>
      </c>
      <c r="F93" s="31" t="s">
        <v>179</v>
      </c>
      <c r="G93" s="51" t="s">
        <v>180</v>
      </c>
      <c r="H93" s="44">
        <v>1152101</v>
      </c>
      <c r="I93" s="31"/>
      <c r="J93" s="2"/>
    </row>
    <row r="94" spans="1:10" s="9" customFormat="1" ht="21.95" customHeight="1">
      <c r="A94" s="6" t="s">
        <v>25</v>
      </c>
      <c r="B94" s="6" t="s">
        <v>499</v>
      </c>
      <c r="C94" s="7">
        <f>SUBTOTAL(3,C95:C96)</f>
        <v>2</v>
      </c>
      <c r="D94" s="6"/>
      <c r="E94" s="6"/>
      <c r="F94" s="6"/>
      <c r="G94" s="49"/>
      <c r="H94" s="42">
        <f>SUBTOTAL(9,H95:H96)</f>
        <v>2924508</v>
      </c>
      <c r="I94" s="6"/>
      <c r="J94" s="8"/>
    </row>
    <row r="95" spans="1:10" ht="21.95" customHeight="1">
      <c r="A95" s="135" t="s">
        <v>23</v>
      </c>
      <c r="B95" s="31"/>
      <c r="C95" s="31" t="s">
        <v>104</v>
      </c>
      <c r="D95" s="31" t="s">
        <v>181</v>
      </c>
      <c r="E95" s="31" t="s">
        <v>182</v>
      </c>
      <c r="F95" s="31" t="s">
        <v>184</v>
      </c>
      <c r="G95" s="51" t="s">
        <v>184</v>
      </c>
      <c r="H95" s="44">
        <v>2264704</v>
      </c>
      <c r="I95" s="31"/>
      <c r="J95" s="2"/>
    </row>
    <row r="96" spans="1:10" ht="21.95" customHeight="1">
      <c r="A96" s="137"/>
      <c r="B96" s="31"/>
      <c r="C96" s="31" t="s">
        <v>104</v>
      </c>
      <c r="D96" s="31" t="s">
        <v>181</v>
      </c>
      <c r="E96" s="31" t="s">
        <v>183</v>
      </c>
      <c r="F96" s="31" t="s">
        <v>185</v>
      </c>
      <c r="G96" s="51" t="s">
        <v>185</v>
      </c>
      <c r="H96" s="44">
        <v>659804</v>
      </c>
      <c r="I96" s="31"/>
      <c r="J96" s="2"/>
    </row>
    <row r="97" spans="1:10" ht="21.95" customHeight="1">
      <c r="A97" s="6" t="s">
        <v>25</v>
      </c>
      <c r="B97" s="6" t="s">
        <v>500</v>
      </c>
      <c r="C97" s="7">
        <f>SUBTOTAL(3,C98:C102)</f>
        <v>5</v>
      </c>
      <c r="D97" s="6"/>
      <c r="E97" s="6"/>
      <c r="F97" s="6"/>
      <c r="G97" s="49"/>
      <c r="H97" s="42">
        <f>SUBTOTAL(9,H98:H102)</f>
        <v>9095571</v>
      </c>
      <c r="I97" s="6"/>
      <c r="J97" s="2"/>
    </row>
    <row r="98" spans="1:10" ht="24" customHeight="1">
      <c r="A98" s="135" t="s">
        <v>23</v>
      </c>
      <c r="B98" s="31"/>
      <c r="C98" s="31" t="s">
        <v>104</v>
      </c>
      <c r="D98" s="31" t="s">
        <v>105</v>
      </c>
      <c r="E98" s="31" t="s">
        <v>204</v>
      </c>
      <c r="F98" s="31" t="s">
        <v>205</v>
      </c>
      <c r="G98" s="51" t="s">
        <v>206</v>
      </c>
      <c r="H98" s="44">
        <v>3628553</v>
      </c>
      <c r="I98" s="31"/>
      <c r="J98" s="2"/>
    </row>
    <row r="99" spans="1:10" ht="24" customHeight="1">
      <c r="A99" s="136"/>
      <c r="B99" s="31"/>
      <c r="C99" s="31" t="s">
        <v>104</v>
      </c>
      <c r="D99" s="31" t="s">
        <v>105</v>
      </c>
      <c r="E99" s="31" t="s">
        <v>207</v>
      </c>
      <c r="F99" s="31" t="s">
        <v>210</v>
      </c>
      <c r="G99" s="51" t="s">
        <v>210</v>
      </c>
      <c r="H99" s="44">
        <v>2056684</v>
      </c>
      <c r="I99" s="31"/>
      <c r="J99" s="2"/>
    </row>
    <row r="100" spans="1:10" ht="24" customHeight="1">
      <c r="A100" s="136"/>
      <c r="B100" s="31"/>
      <c r="C100" s="31" t="s">
        <v>104</v>
      </c>
      <c r="D100" s="31" t="s">
        <v>105</v>
      </c>
      <c r="E100" s="31" t="s">
        <v>208</v>
      </c>
      <c r="F100" s="31" t="s">
        <v>211</v>
      </c>
      <c r="G100" s="51" t="s">
        <v>211</v>
      </c>
      <c r="H100" s="44">
        <v>1527204</v>
      </c>
      <c r="I100" s="31"/>
      <c r="J100" s="2"/>
    </row>
    <row r="101" spans="1:10" ht="24" customHeight="1">
      <c r="A101" s="136"/>
      <c r="B101" s="31"/>
      <c r="C101" s="31" t="s">
        <v>104</v>
      </c>
      <c r="D101" s="31" t="s">
        <v>105</v>
      </c>
      <c r="E101" s="31" t="s">
        <v>513</v>
      </c>
      <c r="F101" s="31" t="s">
        <v>212</v>
      </c>
      <c r="G101" s="51" t="s">
        <v>212</v>
      </c>
      <c r="H101" s="44">
        <v>385192</v>
      </c>
      <c r="I101" s="31"/>
      <c r="J101" s="2"/>
    </row>
    <row r="102" spans="1:10" ht="24" customHeight="1">
      <c r="A102" s="137"/>
      <c r="B102" s="31"/>
      <c r="C102" s="31" t="s">
        <v>104</v>
      </c>
      <c r="D102" s="31" t="s">
        <v>181</v>
      </c>
      <c r="E102" s="31" t="s">
        <v>209</v>
      </c>
      <c r="F102" s="31" t="s">
        <v>213</v>
      </c>
      <c r="G102" s="51" t="s">
        <v>213</v>
      </c>
      <c r="H102" s="44">
        <v>1497938</v>
      </c>
      <c r="I102" s="31"/>
      <c r="J102" s="2"/>
    </row>
    <row r="103" spans="1:10" s="9" customFormat="1" ht="24" customHeight="1">
      <c r="A103" s="6" t="s">
        <v>25</v>
      </c>
      <c r="B103" s="6" t="s">
        <v>501</v>
      </c>
      <c r="C103" s="7">
        <f>SUBTOTAL(3,C104:C104)</f>
        <v>1</v>
      </c>
      <c r="D103" s="6"/>
      <c r="E103" s="6"/>
      <c r="F103" s="6"/>
      <c r="G103" s="49"/>
      <c r="H103" s="42">
        <f>SUBTOTAL(9,H104:H104)</f>
        <v>1590044</v>
      </c>
      <c r="I103" s="6"/>
      <c r="J103" s="8"/>
    </row>
    <row r="104" spans="1:10" ht="24" customHeight="1">
      <c r="A104" s="55" t="s">
        <v>23</v>
      </c>
      <c r="B104" s="55"/>
      <c r="C104" s="55" t="s">
        <v>104</v>
      </c>
      <c r="D104" s="55" t="s">
        <v>240</v>
      </c>
      <c r="E104" s="55" t="s">
        <v>241</v>
      </c>
      <c r="F104" s="55" t="s">
        <v>67</v>
      </c>
      <c r="G104" s="64" t="s">
        <v>67</v>
      </c>
      <c r="H104" s="65">
        <v>1590044</v>
      </c>
      <c r="I104" s="55"/>
      <c r="J104" s="2"/>
    </row>
    <row r="105" spans="1:10" s="9" customFormat="1" ht="24" customHeight="1">
      <c r="A105" s="6" t="s">
        <v>25</v>
      </c>
      <c r="B105" s="6" t="s">
        <v>502</v>
      </c>
      <c r="C105" s="7">
        <f>SUBTOTAL(3,C106)</f>
        <v>1</v>
      </c>
      <c r="D105" s="6"/>
      <c r="E105" s="6"/>
      <c r="F105" s="6"/>
      <c r="G105" s="49"/>
      <c r="H105" s="42">
        <f>SUBTOTAL(9,H106)</f>
        <v>986677</v>
      </c>
      <c r="I105" s="6"/>
      <c r="J105" s="8"/>
    </row>
    <row r="106" spans="1:10" ht="24" customHeight="1">
      <c r="A106" s="31" t="s">
        <v>23</v>
      </c>
      <c r="B106" s="31"/>
      <c r="C106" s="31" t="s">
        <v>170</v>
      </c>
      <c r="D106" s="31" t="s">
        <v>171</v>
      </c>
      <c r="E106" s="31" t="s">
        <v>172</v>
      </c>
      <c r="F106" s="31" t="s">
        <v>173</v>
      </c>
      <c r="G106" s="51" t="s">
        <v>173</v>
      </c>
      <c r="H106" s="44">
        <v>986677</v>
      </c>
      <c r="I106" s="31"/>
      <c r="J106" s="2"/>
    </row>
    <row r="107" spans="1:10" s="9" customFormat="1" ht="24" customHeight="1">
      <c r="A107" s="6" t="s">
        <v>25</v>
      </c>
      <c r="B107" s="6" t="s">
        <v>503</v>
      </c>
      <c r="C107" s="7">
        <f>SUBTOTAL(3,C108)</f>
        <v>1</v>
      </c>
      <c r="D107" s="6"/>
      <c r="E107" s="6"/>
      <c r="F107" s="6"/>
      <c r="G107" s="49"/>
      <c r="H107" s="42">
        <f>SUBTOTAL(9,H108)</f>
        <v>2012529</v>
      </c>
      <c r="I107" s="6"/>
      <c r="J107" s="8"/>
    </row>
    <row r="108" spans="1:10" ht="24" customHeight="1">
      <c r="A108" s="31" t="s">
        <v>23</v>
      </c>
      <c r="B108" s="31"/>
      <c r="C108" s="31" t="s">
        <v>170</v>
      </c>
      <c r="D108" s="31" t="s">
        <v>190</v>
      </c>
      <c r="E108" s="31" t="s">
        <v>191</v>
      </c>
      <c r="F108" s="31" t="s">
        <v>192</v>
      </c>
      <c r="G108" s="51" t="s">
        <v>193</v>
      </c>
      <c r="H108" s="44">
        <v>2012529</v>
      </c>
      <c r="I108" s="31"/>
      <c r="J108" s="2"/>
    </row>
    <row r="109" spans="1:10" s="9" customFormat="1" ht="21.95" customHeight="1">
      <c r="A109" s="6" t="s">
        <v>25</v>
      </c>
      <c r="B109" s="6" t="s">
        <v>504</v>
      </c>
      <c r="C109" s="7">
        <f>SUBTOTAL(3,C110:C112)</f>
        <v>3</v>
      </c>
      <c r="D109" s="6"/>
      <c r="E109" s="6"/>
      <c r="F109" s="6"/>
      <c r="G109" s="49"/>
      <c r="H109" s="42">
        <f>SUBTOTAL(9,H110:H112)</f>
        <v>3745191</v>
      </c>
      <c r="I109" s="6"/>
      <c r="J109" s="8"/>
    </row>
    <row r="110" spans="1:10" ht="21.95" customHeight="1">
      <c r="A110" s="135" t="s">
        <v>23</v>
      </c>
      <c r="B110" s="31"/>
      <c r="C110" s="31" t="s">
        <v>170</v>
      </c>
      <c r="D110" s="31" t="s">
        <v>196</v>
      </c>
      <c r="E110" s="31" t="s">
        <v>197</v>
      </c>
      <c r="F110" s="31" t="s">
        <v>200</v>
      </c>
      <c r="G110" s="51" t="s">
        <v>200</v>
      </c>
      <c r="H110" s="44">
        <v>1594215</v>
      </c>
      <c r="I110" s="31"/>
      <c r="J110" s="2"/>
    </row>
    <row r="111" spans="1:10" ht="21.95" customHeight="1">
      <c r="A111" s="136"/>
      <c r="B111" s="31"/>
      <c r="C111" s="31" t="s">
        <v>170</v>
      </c>
      <c r="D111" s="31" t="s">
        <v>196</v>
      </c>
      <c r="E111" s="31" t="s">
        <v>198</v>
      </c>
      <c r="F111" s="31" t="s">
        <v>201</v>
      </c>
      <c r="G111" s="51" t="s">
        <v>201</v>
      </c>
      <c r="H111" s="44">
        <v>830480</v>
      </c>
      <c r="I111" s="31"/>
      <c r="J111" s="2"/>
    </row>
    <row r="112" spans="1:10" ht="21.95" customHeight="1">
      <c r="A112" s="137"/>
      <c r="B112" s="31"/>
      <c r="C112" s="31" t="s">
        <v>170</v>
      </c>
      <c r="D112" s="31" t="s">
        <v>171</v>
      </c>
      <c r="E112" s="31" t="s">
        <v>199</v>
      </c>
      <c r="F112" s="31" t="s">
        <v>202</v>
      </c>
      <c r="G112" s="51" t="s">
        <v>203</v>
      </c>
      <c r="H112" s="44">
        <v>1320496</v>
      </c>
      <c r="I112" s="31"/>
      <c r="J112" s="2"/>
    </row>
    <row r="113" spans="1:10" s="9" customFormat="1" ht="21.95" customHeight="1">
      <c r="A113" s="6" t="s">
        <v>25</v>
      </c>
      <c r="B113" s="6" t="s">
        <v>505</v>
      </c>
      <c r="C113" s="7">
        <f>SUBTOTAL(3,C114:C120)</f>
        <v>7</v>
      </c>
      <c r="D113" s="6"/>
      <c r="E113" s="6"/>
      <c r="F113" s="6"/>
      <c r="G113" s="49"/>
      <c r="H113" s="42">
        <f>SUBTOTAL(9,H114:H120)</f>
        <v>10661274</v>
      </c>
      <c r="I113" s="6"/>
      <c r="J113" s="8"/>
    </row>
    <row r="114" spans="1:10" ht="21.95" customHeight="1">
      <c r="A114" s="135" t="s">
        <v>23</v>
      </c>
      <c r="B114" s="31"/>
      <c r="C114" s="31" t="s">
        <v>170</v>
      </c>
      <c r="D114" s="31" t="s">
        <v>215</v>
      </c>
      <c r="E114" s="31" t="s">
        <v>216</v>
      </c>
      <c r="F114" s="31" t="s">
        <v>218</v>
      </c>
      <c r="G114" s="51" t="s">
        <v>217</v>
      </c>
      <c r="H114" s="44">
        <v>668429</v>
      </c>
      <c r="I114" s="31"/>
      <c r="J114" s="2"/>
    </row>
    <row r="115" spans="1:10" ht="21.95" customHeight="1">
      <c r="A115" s="136"/>
      <c r="B115" s="31"/>
      <c r="C115" s="31" t="s">
        <v>170</v>
      </c>
      <c r="D115" s="31" t="s">
        <v>215</v>
      </c>
      <c r="E115" s="31" t="s">
        <v>219</v>
      </c>
      <c r="F115" s="31" t="s">
        <v>220</v>
      </c>
      <c r="G115" s="51" t="s">
        <v>221</v>
      </c>
      <c r="H115" s="44">
        <v>2167637</v>
      </c>
      <c r="I115" s="31"/>
      <c r="J115" s="2"/>
    </row>
    <row r="116" spans="1:10" ht="21.95" customHeight="1">
      <c r="A116" s="136"/>
      <c r="B116" s="31"/>
      <c r="C116" s="31" t="s">
        <v>170</v>
      </c>
      <c r="D116" s="31" t="s">
        <v>215</v>
      </c>
      <c r="E116" s="31" t="s">
        <v>222</v>
      </c>
      <c r="F116" s="31" t="s">
        <v>223</v>
      </c>
      <c r="G116" s="51" t="s">
        <v>223</v>
      </c>
      <c r="H116" s="44">
        <v>48863</v>
      </c>
      <c r="I116" s="31"/>
      <c r="J116" s="2"/>
    </row>
    <row r="117" spans="1:10" ht="21.95" customHeight="1">
      <c r="A117" s="136"/>
      <c r="B117" s="31"/>
      <c r="C117" s="31" t="s">
        <v>170</v>
      </c>
      <c r="D117" s="31" t="s">
        <v>215</v>
      </c>
      <c r="E117" s="31" t="s">
        <v>224</v>
      </c>
      <c r="F117" s="31" t="s">
        <v>225</v>
      </c>
      <c r="G117" s="51" t="s">
        <v>225</v>
      </c>
      <c r="H117" s="44">
        <v>347166</v>
      </c>
      <c r="I117" s="31"/>
      <c r="J117" s="2"/>
    </row>
    <row r="118" spans="1:10" ht="21.95" customHeight="1">
      <c r="A118" s="136"/>
      <c r="B118" s="31"/>
      <c r="C118" s="31" t="s">
        <v>170</v>
      </c>
      <c r="D118" s="31" t="s">
        <v>215</v>
      </c>
      <c r="E118" s="31" t="s">
        <v>226</v>
      </c>
      <c r="F118" s="31" t="s">
        <v>227</v>
      </c>
      <c r="G118" s="51" t="s">
        <v>228</v>
      </c>
      <c r="H118" s="44">
        <v>1424145</v>
      </c>
      <c r="I118" s="31"/>
      <c r="J118" s="2"/>
    </row>
    <row r="119" spans="1:10" ht="21.95" customHeight="1">
      <c r="A119" s="136"/>
      <c r="B119" s="31"/>
      <c r="C119" s="31" t="s">
        <v>170</v>
      </c>
      <c r="D119" s="31" t="s">
        <v>229</v>
      </c>
      <c r="E119" s="31" t="s">
        <v>230</v>
      </c>
      <c r="F119" s="31" t="s">
        <v>231</v>
      </c>
      <c r="G119" s="51" t="s">
        <v>232</v>
      </c>
      <c r="H119" s="44">
        <v>5025100</v>
      </c>
      <c r="I119" s="31"/>
      <c r="J119" s="2"/>
    </row>
    <row r="120" spans="1:10" ht="21.95" customHeight="1">
      <c r="A120" s="137"/>
      <c r="B120" s="31"/>
      <c r="C120" s="31" t="s">
        <v>170</v>
      </c>
      <c r="D120" s="31" t="s">
        <v>229</v>
      </c>
      <c r="E120" s="31" t="s">
        <v>233</v>
      </c>
      <c r="F120" s="31" t="s">
        <v>234</v>
      </c>
      <c r="G120" s="51" t="s">
        <v>234</v>
      </c>
      <c r="H120" s="44">
        <v>979934</v>
      </c>
      <c r="I120" s="31"/>
      <c r="J120" s="2"/>
    </row>
    <row r="121" spans="1:10" s="9" customFormat="1" ht="21.95" customHeight="1">
      <c r="A121" s="6" t="s">
        <v>25</v>
      </c>
      <c r="B121" s="6" t="s">
        <v>506</v>
      </c>
      <c r="C121" s="7">
        <f>SUBTOTAL(3,C122:C124)</f>
        <v>3</v>
      </c>
      <c r="D121" s="6"/>
      <c r="E121" s="6"/>
      <c r="F121" s="6"/>
      <c r="G121" s="49"/>
      <c r="H121" s="42">
        <f>SUBTOTAL(9,H122:H124)</f>
        <v>2622936</v>
      </c>
      <c r="I121" s="6"/>
      <c r="J121" s="8"/>
    </row>
    <row r="122" spans="1:10" ht="21.95" customHeight="1">
      <c r="A122" s="135" t="s">
        <v>23</v>
      </c>
      <c r="B122" s="31"/>
      <c r="C122" s="31" t="s">
        <v>170</v>
      </c>
      <c r="D122" s="31" t="s">
        <v>229</v>
      </c>
      <c r="E122" s="31" t="s">
        <v>235</v>
      </c>
      <c r="F122" s="31" t="s">
        <v>236</v>
      </c>
      <c r="G122" s="51" t="s">
        <v>236</v>
      </c>
      <c r="H122" s="44">
        <v>1789487</v>
      </c>
      <c r="I122" s="31"/>
      <c r="J122" s="2"/>
    </row>
    <row r="123" spans="1:10" ht="21.95" customHeight="1">
      <c r="A123" s="136"/>
      <c r="B123" s="31"/>
      <c r="C123" s="31" t="s">
        <v>170</v>
      </c>
      <c r="D123" s="31" t="s">
        <v>229</v>
      </c>
      <c r="E123" s="31" t="s">
        <v>233</v>
      </c>
      <c r="F123" s="31" t="s">
        <v>238</v>
      </c>
      <c r="G123" s="51" t="s">
        <v>238</v>
      </c>
      <c r="H123" s="44">
        <v>136760</v>
      </c>
      <c r="I123" s="31"/>
      <c r="J123" s="2"/>
    </row>
    <row r="124" spans="1:10" ht="21.95" customHeight="1">
      <c r="A124" s="136"/>
      <c r="B124" s="121"/>
      <c r="C124" s="121" t="s">
        <v>170</v>
      </c>
      <c r="D124" s="121" t="s">
        <v>229</v>
      </c>
      <c r="E124" s="121" t="s">
        <v>237</v>
      </c>
      <c r="F124" s="121" t="s">
        <v>202</v>
      </c>
      <c r="G124" s="123" t="s">
        <v>239</v>
      </c>
      <c r="H124" s="124">
        <v>696689</v>
      </c>
      <c r="I124" s="121"/>
      <c r="J124" s="2"/>
    </row>
    <row r="125" spans="1:10" s="30" customFormat="1" ht="21.95" customHeight="1">
      <c r="A125" s="112" t="s">
        <v>26</v>
      </c>
      <c r="B125" s="112" t="s">
        <v>29</v>
      </c>
      <c r="C125" s="113">
        <f>SUBTOTAL(3,C126:C136)</f>
        <v>8</v>
      </c>
      <c r="D125" s="112"/>
      <c r="E125" s="112"/>
      <c r="F125" s="112"/>
      <c r="G125" s="118"/>
      <c r="H125" s="116">
        <f>SUBTOTAL(9,H126:H136)</f>
        <v>11125355</v>
      </c>
      <c r="I125" s="112"/>
      <c r="J125" s="29"/>
    </row>
    <row r="126" spans="1:10" s="9" customFormat="1" ht="21.95" customHeight="1">
      <c r="A126" s="110" t="s">
        <v>28</v>
      </c>
      <c r="B126" s="110" t="s">
        <v>507</v>
      </c>
      <c r="C126" s="111">
        <f>SUBTOTAL(3,C127:C130)</f>
        <v>4</v>
      </c>
      <c r="D126" s="110"/>
      <c r="E126" s="110"/>
      <c r="F126" s="110"/>
      <c r="G126" s="119"/>
      <c r="H126" s="117">
        <f>SUBTOTAL(9,H127:H130)</f>
        <v>2853870</v>
      </c>
      <c r="I126" s="110"/>
      <c r="J126" s="8"/>
    </row>
    <row r="127" spans="1:10" ht="21.95" customHeight="1">
      <c r="A127" s="140" t="s">
        <v>9</v>
      </c>
      <c r="B127" s="115"/>
      <c r="C127" s="115" t="s">
        <v>10</v>
      </c>
      <c r="D127" s="115" t="s">
        <v>11</v>
      </c>
      <c r="E127" s="115" t="s">
        <v>12</v>
      </c>
      <c r="F127" s="115" t="s">
        <v>8</v>
      </c>
      <c r="G127" s="122" t="s">
        <v>8</v>
      </c>
      <c r="H127" s="120">
        <v>1847311</v>
      </c>
      <c r="I127" s="115"/>
      <c r="J127" s="2"/>
    </row>
    <row r="128" spans="1:10" ht="21.95" customHeight="1">
      <c r="A128" s="141"/>
      <c r="B128" s="115"/>
      <c r="C128" s="115" t="s">
        <v>10</v>
      </c>
      <c r="D128" s="115" t="s">
        <v>11</v>
      </c>
      <c r="E128" s="115" t="s">
        <v>13</v>
      </c>
      <c r="F128" s="115" t="s">
        <v>7</v>
      </c>
      <c r="G128" s="122" t="s">
        <v>7</v>
      </c>
      <c r="H128" s="120">
        <v>128033</v>
      </c>
      <c r="I128" s="115"/>
      <c r="J128" s="2"/>
    </row>
    <row r="129" spans="1:10" ht="21.95" customHeight="1">
      <c r="A129" s="141"/>
      <c r="B129" s="115"/>
      <c r="C129" s="115" t="s">
        <v>10</v>
      </c>
      <c r="D129" s="115" t="s">
        <v>11</v>
      </c>
      <c r="E129" s="115" t="s">
        <v>14</v>
      </c>
      <c r="F129" s="115" t="s">
        <v>211</v>
      </c>
      <c r="G129" s="122" t="s">
        <v>211</v>
      </c>
      <c r="H129" s="120">
        <v>581799</v>
      </c>
      <c r="I129" s="115"/>
      <c r="J129" s="2"/>
    </row>
    <row r="130" spans="1:10" ht="21.95" customHeight="1">
      <c r="A130" s="144"/>
      <c r="B130" s="115"/>
      <c r="C130" s="115" t="s">
        <v>10</v>
      </c>
      <c r="D130" s="115" t="s">
        <v>11</v>
      </c>
      <c r="E130" s="115" t="s">
        <v>15</v>
      </c>
      <c r="F130" s="115" t="s">
        <v>7</v>
      </c>
      <c r="G130" s="122" t="s">
        <v>7</v>
      </c>
      <c r="H130" s="120">
        <v>296727</v>
      </c>
      <c r="I130" s="115"/>
      <c r="J130" s="2"/>
    </row>
    <row r="131" spans="1:10" s="9" customFormat="1" ht="21.95" customHeight="1">
      <c r="A131" s="110" t="s">
        <v>28</v>
      </c>
      <c r="B131" s="110" t="s">
        <v>508</v>
      </c>
      <c r="C131" s="111">
        <f>SUBTOTAL(3,C132:C134)</f>
        <v>3</v>
      </c>
      <c r="D131" s="110"/>
      <c r="E131" s="110"/>
      <c r="F131" s="110"/>
      <c r="G131" s="119"/>
      <c r="H131" s="117">
        <f>SUBTOTAL(9,H132:H134)</f>
        <v>5703473</v>
      </c>
      <c r="I131" s="110"/>
      <c r="J131" s="8"/>
    </row>
    <row r="132" spans="1:10" ht="21.95" customHeight="1">
      <c r="A132" s="140" t="s">
        <v>9</v>
      </c>
      <c r="B132" s="115"/>
      <c r="C132" s="115" t="s">
        <v>20</v>
      </c>
      <c r="D132" s="115" t="s">
        <v>30</v>
      </c>
      <c r="E132" s="115" t="s">
        <v>242</v>
      </c>
      <c r="F132" s="115" t="s">
        <v>245</v>
      </c>
      <c r="G132" s="122" t="s">
        <v>246</v>
      </c>
      <c r="H132" s="120">
        <v>1301653</v>
      </c>
      <c r="I132" s="115"/>
      <c r="J132" s="2"/>
    </row>
    <row r="133" spans="1:10" ht="21.95" customHeight="1">
      <c r="A133" s="141"/>
      <c r="B133" s="115"/>
      <c r="C133" s="115" t="s">
        <v>20</v>
      </c>
      <c r="D133" s="115" t="s">
        <v>30</v>
      </c>
      <c r="E133" s="115" t="s">
        <v>244</v>
      </c>
      <c r="F133" s="115" t="s">
        <v>247</v>
      </c>
      <c r="G133" s="122" t="s">
        <v>369</v>
      </c>
      <c r="H133" s="120">
        <v>2399506</v>
      </c>
      <c r="I133" s="115"/>
      <c r="J133" s="2"/>
    </row>
    <row r="134" spans="1:10" ht="21.95" customHeight="1">
      <c r="A134" s="144"/>
      <c r="B134" s="115"/>
      <c r="C134" s="115" t="s">
        <v>31</v>
      </c>
      <c r="D134" s="115" t="s">
        <v>21</v>
      </c>
      <c r="E134" s="115" t="s">
        <v>243</v>
      </c>
      <c r="F134" s="115" t="s">
        <v>248</v>
      </c>
      <c r="G134" s="122" t="s">
        <v>249</v>
      </c>
      <c r="H134" s="120">
        <v>2002314</v>
      </c>
      <c r="I134" s="115"/>
      <c r="J134" s="2"/>
    </row>
    <row r="135" spans="1:10" s="9" customFormat="1" ht="21.95" customHeight="1">
      <c r="A135" s="110" t="s">
        <v>28</v>
      </c>
      <c r="B135" s="110" t="s">
        <v>509</v>
      </c>
      <c r="C135" s="111">
        <f>SUBTOTAL(3,C136)</f>
        <v>1</v>
      </c>
      <c r="D135" s="110"/>
      <c r="E135" s="110"/>
      <c r="F135" s="110"/>
      <c r="G135" s="119"/>
      <c r="H135" s="117">
        <f>SUBTOTAL(9,H136)</f>
        <v>2568012</v>
      </c>
      <c r="I135" s="110"/>
      <c r="J135" s="8"/>
    </row>
    <row r="136" spans="1:10" ht="21.95" customHeight="1">
      <c r="A136" s="125" t="s">
        <v>9</v>
      </c>
      <c r="B136" s="125"/>
      <c r="C136" s="125" t="s">
        <v>16</v>
      </c>
      <c r="D136" s="125" t="s">
        <v>17</v>
      </c>
      <c r="E136" s="125" t="s">
        <v>18</v>
      </c>
      <c r="F136" s="125" t="s">
        <v>19</v>
      </c>
      <c r="G136" s="107" t="s">
        <v>49</v>
      </c>
      <c r="H136" s="108">
        <v>2568012</v>
      </c>
      <c r="I136" s="125"/>
      <c r="J136" s="2"/>
    </row>
    <row r="137" spans="1:10" s="30" customFormat="1" ht="21.95" customHeight="1">
      <c r="A137" s="112" t="s">
        <v>26</v>
      </c>
      <c r="B137" s="112" t="s">
        <v>253</v>
      </c>
      <c r="C137" s="113">
        <f>SUBTOTAL(3,C138:C158)</f>
        <v>17</v>
      </c>
      <c r="D137" s="112"/>
      <c r="E137" s="112"/>
      <c r="F137" s="112"/>
      <c r="G137" s="118"/>
      <c r="H137" s="116">
        <f>SUM(H138,H145,H148,H154)</f>
        <v>24364287</v>
      </c>
      <c r="I137" s="112"/>
      <c r="J137" s="29"/>
    </row>
    <row r="138" spans="1:10" s="9" customFormat="1" ht="21.95" customHeight="1">
      <c r="A138" s="6" t="s">
        <v>28</v>
      </c>
      <c r="B138" s="6" t="s">
        <v>510</v>
      </c>
      <c r="C138" s="7">
        <f>SUBTOTAL(3,C139:C144)</f>
        <v>6</v>
      </c>
      <c r="D138" s="6"/>
      <c r="E138" s="6"/>
      <c r="F138" s="6"/>
      <c r="G138" s="49"/>
      <c r="H138" s="42">
        <f>SUBTOTAL(9,H139:H144)</f>
        <v>11550930</v>
      </c>
      <c r="I138" s="6"/>
      <c r="J138" s="8"/>
    </row>
    <row r="139" spans="1:10" ht="21.95" customHeight="1">
      <c r="A139" s="138" t="s">
        <v>307</v>
      </c>
      <c r="B139" s="4"/>
      <c r="C139" s="4" t="s">
        <v>308</v>
      </c>
      <c r="D139" s="4" t="s">
        <v>309</v>
      </c>
      <c r="E139" s="4" t="s">
        <v>310</v>
      </c>
      <c r="F139" s="4" t="s">
        <v>311</v>
      </c>
      <c r="G139" s="52" t="s">
        <v>312</v>
      </c>
      <c r="H139" s="43">
        <v>1546490</v>
      </c>
      <c r="I139" s="4"/>
      <c r="J139" s="2"/>
    </row>
    <row r="140" spans="1:10" ht="21.95" customHeight="1">
      <c r="A140" s="143"/>
      <c r="B140" s="4"/>
      <c r="C140" s="4" t="s">
        <v>308</v>
      </c>
      <c r="D140" s="4" t="s">
        <v>313</v>
      </c>
      <c r="E140" s="4" t="s">
        <v>314</v>
      </c>
      <c r="F140" s="4" t="s">
        <v>315</v>
      </c>
      <c r="G140" s="52" t="s">
        <v>315</v>
      </c>
      <c r="H140" s="43">
        <v>5644276</v>
      </c>
      <c r="I140" s="4"/>
      <c r="J140" s="2"/>
    </row>
    <row r="141" spans="1:10" ht="21.95" customHeight="1">
      <c r="A141" s="143"/>
      <c r="B141" s="4"/>
      <c r="C141" s="4" t="s">
        <v>308</v>
      </c>
      <c r="D141" s="4" t="s">
        <v>313</v>
      </c>
      <c r="E141" s="4" t="s">
        <v>316</v>
      </c>
      <c r="F141" s="4" t="s">
        <v>317</v>
      </c>
      <c r="G141" s="52" t="s">
        <v>317</v>
      </c>
      <c r="H141" s="43">
        <v>621015</v>
      </c>
      <c r="I141" s="4"/>
      <c r="J141" s="2"/>
    </row>
    <row r="142" spans="1:10" ht="21.95" customHeight="1">
      <c r="A142" s="143"/>
      <c r="B142" s="4"/>
      <c r="C142" s="4" t="s">
        <v>308</v>
      </c>
      <c r="D142" s="4" t="s">
        <v>318</v>
      </c>
      <c r="E142" s="4" t="s">
        <v>319</v>
      </c>
      <c r="F142" s="4" t="s">
        <v>320</v>
      </c>
      <c r="G142" s="52" t="s">
        <v>320</v>
      </c>
      <c r="H142" s="43">
        <v>1598202</v>
      </c>
      <c r="I142" s="4"/>
      <c r="J142" s="2"/>
    </row>
    <row r="143" spans="1:10" ht="21.95" customHeight="1">
      <c r="A143" s="143"/>
      <c r="B143" s="4"/>
      <c r="C143" s="4" t="s">
        <v>308</v>
      </c>
      <c r="D143" s="4" t="s">
        <v>318</v>
      </c>
      <c r="E143" s="4" t="s">
        <v>321</v>
      </c>
      <c r="F143" s="4" t="s">
        <v>322</v>
      </c>
      <c r="G143" s="52" t="s">
        <v>322</v>
      </c>
      <c r="H143" s="43">
        <v>1030143</v>
      </c>
      <c r="I143" s="4"/>
      <c r="J143" s="2"/>
    </row>
    <row r="144" spans="1:10" ht="21.95" customHeight="1">
      <c r="A144" s="139"/>
      <c r="B144" s="4"/>
      <c r="C144" s="4" t="s">
        <v>308</v>
      </c>
      <c r="D144" s="4" t="s">
        <v>318</v>
      </c>
      <c r="E144" s="4" t="s">
        <v>323</v>
      </c>
      <c r="F144" s="4" t="s">
        <v>324</v>
      </c>
      <c r="G144" s="52" t="s">
        <v>324</v>
      </c>
      <c r="H144" s="43">
        <v>1110804</v>
      </c>
      <c r="I144" s="4"/>
      <c r="J144" s="2"/>
    </row>
    <row r="145" spans="1:10" s="9" customFormat="1" ht="21.95" customHeight="1">
      <c r="A145" s="6" t="s">
        <v>25</v>
      </c>
      <c r="B145" s="6" t="s">
        <v>511</v>
      </c>
      <c r="C145" s="7">
        <f>SUBTOTAL(3,C146:C147)</f>
        <v>2</v>
      </c>
      <c r="D145" s="6"/>
      <c r="E145" s="6"/>
      <c r="F145" s="6"/>
      <c r="G145" s="49"/>
      <c r="H145" s="42">
        <f>SUBTOTAL(9,H146:H147)</f>
        <v>1622297</v>
      </c>
      <c r="I145" s="6"/>
      <c r="J145" s="8"/>
    </row>
    <row r="146" spans="1:10" s="14" customFormat="1" ht="21.95" customHeight="1">
      <c r="A146" s="135" t="s">
        <v>307</v>
      </c>
      <c r="B146" s="31"/>
      <c r="C146" s="31" t="s">
        <v>308</v>
      </c>
      <c r="D146" s="31" t="s">
        <v>318</v>
      </c>
      <c r="E146" s="32" t="s">
        <v>325</v>
      </c>
      <c r="F146" s="32" t="s">
        <v>326</v>
      </c>
      <c r="G146" s="33" t="s">
        <v>326</v>
      </c>
      <c r="H146" s="45">
        <v>120893</v>
      </c>
      <c r="I146" s="32"/>
      <c r="J146" s="13"/>
    </row>
    <row r="147" spans="1:10" ht="21.95" customHeight="1">
      <c r="A147" s="137"/>
      <c r="B147" s="4"/>
      <c r="C147" s="4" t="s">
        <v>308</v>
      </c>
      <c r="D147" s="4" t="s">
        <v>318</v>
      </c>
      <c r="E147" s="4" t="s">
        <v>319</v>
      </c>
      <c r="F147" s="4" t="s">
        <v>327</v>
      </c>
      <c r="G147" s="52" t="s">
        <v>328</v>
      </c>
      <c r="H147" s="43">
        <v>1501404</v>
      </c>
      <c r="I147" s="4"/>
      <c r="J147" s="2"/>
    </row>
    <row r="148" spans="1:10" s="109" customFormat="1" ht="21.95" customHeight="1">
      <c r="A148" s="102" t="s">
        <v>515</v>
      </c>
      <c r="B148" s="102" t="s">
        <v>516</v>
      </c>
      <c r="C148" s="111">
        <f>SUBTOTAL(3,C149:C153)</f>
        <v>5</v>
      </c>
      <c r="D148" s="102"/>
      <c r="E148" s="102"/>
      <c r="F148" s="102"/>
      <c r="G148" s="103"/>
      <c r="H148" s="104">
        <f>SUM(H149:H153)</f>
        <v>3070612</v>
      </c>
      <c r="I148" s="102"/>
    </row>
    <row r="149" spans="1:10" s="109" customFormat="1" ht="21.95" customHeight="1">
      <c r="A149" s="114" t="s">
        <v>517</v>
      </c>
      <c r="B149" s="114"/>
      <c r="C149" s="114" t="s">
        <v>518</v>
      </c>
      <c r="D149" s="114" t="s">
        <v>519</v>
      </c>
      <c r="E149" s="32" t="s">
        <v>520</v>
      </c>
      <c r="F149" s="32" t="s">
        <v>521</v>
      </c>
      <c r="G149" s="32"/>
      <c r="H149" s="105">
        <v>2852926</v>
      </c>
      <c r="I149" s="32"/>
    </row>
    <row r="150" spans="1:10" s="109" customFormat="1" ht="21.95" customHeight="1">
      <c r="A150" s="114"/>
      <c r="B150" s="114"/>
      <c r="C150" s="114" t="s">
        <v>518</v>
      </c>
      <c r="D150" s="114" t="s">
        <v>519</v>
      </c>
      <c r="E150" s="32" t="s">
        <v>520</v>
      </c>
      <c r="F150" s="32" t="s">
        <v>532</v>
      </c>
      <c r="G150" s="32"/>
      <c r="H150" s="105">
        <v>24595</v>
      </c>
      <c r="I150" s="32"/>
    </row>
    <row r="151" spans="1:10" s="109" customFormat="1" ht="21.95" customHeight="1">
      <c r="A151" s="114"/>
      <c r="B151" s="114"/>
      <c r="C151" s="114" t="s">
        <v>518</v>
      </c>
      <c r="D151" s="114" t="s">
        <v>519</v>
      </c>
      <c r="E151" s="32" t="s">
        <v>520</v>
      </c>
      <c r="F151" s="32" t="s">
        <v>533</v>
      </c>
      <c r="G151" s="32"/>
      <c r="H151" s="105">
        <v>43934</v>
      </c>
      <c r="I151" s="32"/>
    </row>
    <row r="152" spans="1:10" s="109" customFormat="1" ht="21.95" customHeight="1">
      <c r="A152" s="114"/>
      <c r="B152" s="114"/>
      <c r="C152" s="114" t="s">
        <v>518</v>
      </c>
      <c r="D152" s="114" t="s">
        <v>519</v>
      </c>
      <c r="E152" s="32" t="s">
        <v>520</v>
      </c>
      <c r="F152" s="32" t="s">
        <v>534</v>
      </c>
      <c r="G152" s="32"/>
      <c r="H152" s="105">
        <v>61388</v>
      </c>
      <c r="I152" s="32"/>
    </row>
    <row r="153" spans="1:10" s="109" customFormat="1" ht="21.95" customHeight="1">
      <c r="A153" s="114"/>
      <c r="B153" s="114"/>
      <c r="C153" s="114" t="s">
        <v>518</v>
      </c>
      <c r="D153" s="114" t="s">
        <v>519</v>
      </c>
      <c r="E153" s="32" t="s">
        <v>520</v>
      </c>
      <c r="F153" s="32" t="s">
        <v>535</v>
      </c>
      <c r="G153" s="32"/>
      <c r="H153" s="105">
        <v>87769</v>
      </c>
      <c r="I153" s="32"/>
    </row>
    <row r="154" spans="1:10" s="109" customFormat="1" ht="21.95" customHeight="1">
      <c r="A154" s="102" t="s">
        <v>515</v>
      </c>
      <c r="B154" s="102" t="s">
        <v>522</v>
      </c>
      <c r="C154" s="111">
        <f>SUBTOTAL(3,C155:C158)</f>
        <v>4</v>
      </c>
      <c r="D154" s="102"/>
      <c r="E154" s="102"/>
      <c r="F154" s="102"/>
      <c r="G154" s="103"/>
      <c r="H154" s="104">
        <f>SUM(H155:H158)</f>
        <v>8120448</v>
      </c>
      <c r="I154" s="102"/>
    </row>
    <row r="155" spans="1:10" s="109" customFormat="1" ht="21.95" customHeight="1">
      <c r="A155" s="114" t="s">
        <v>517</v>
      </c>
      <c r="B155" s="114"/>
      <c r="C155" s="114" t="s">
        <v>523</v>
      </c>
      <c r="D155" s="114" t="s">
        <v>524</v>
      </c>
      <c r="E155" s="32" t="s">
        <v>525</v>
      </c>
      <c r="F155" s="32" t="s">
        <v>526</v>
      </c>
      <c r="G155" s="32"/>
      <c r="H155" s="106">
        <v>1951339</v>
      </c>
      <c r="I155" s="32"/>
    </row>
    <row r="156" spans="1:10" s="109" customFormat="1" ht="21.95" customHeight="1">
      <c r="A156" s="114" t="s">
        <v>517</v>
      </c>
      <c r="B156" s="114"/>
      <c r="C156" s="114" t="s">
        <v>523</v>
      </c>
      <c r="D156" s="114" t="s">
        <v>524</v>
      </c>
      <c r="E156" s="32" t="s">
        <v>527</v>
      </c>
      <c r="F156" s="32" t="s">
        <v>521</v>
      </c>
      <c r="G156" s="32"/>
      <c r="H156" s="106">
        <v>5900844</v>
      </c>
      <c r="I156" s="32"/>
    </row>
    <row r="157" spans="1:10" s="109" customFormat="1" ht="21.95" customHeight="1">
      <c r="A157" s="114" t="s">
        <v>517</v>
      </c>
      <c r="B157" s="114"/>
      <c r="C157" s="114" t="s">
        <v>523</v>
      </c>
      <c r="D157" s="114" t="s">
        <v>524</v>
      </c>
      <c r="E157" s="32" t="s">
        <v>528</v>
      </c>
      <c r="F157" s="32" t="s">
        <v>529</v>
      </c>
      <c r="G157" s="32"/>
      <c r="H157" s="106">
        <v>148364</v>
      </c>
      <c r="I157" s="32"/>
    </row>
    <row r="158" spans="1:10" s="109" customFormat="1" ht="21.95" customHeight="1">
      <c r="A158" s="114" t="s">
        <v>517</v>
      </c>
      <c r="B158" s="114"/>
      <c r="C158" s="114" t="s">
        <v>523</v>
      </c>
      <c r="D158" s="114" t="s">
        <v>524</v>
      </c>
      <c r="E158" s="32" t="s">
        <v>530</v>
      </c>
      <c r="F158" s="32" t="s">
        <v>531</v>
      </c>
      <c r="G158" s="32"/>
      <c r="H158" s="106">
        <v>119901</v>
      </c>
      <c r="I158" s="32"/>
    </row>
  </sheetData>
  <mergeCells count="31">
    <mergeCell ref="A2:I2"/>
    <mergeCell ref="A4:A5"/>
    <mergeCell ref="B4:B5"/>
    <mergeCell ref="C4:F4"/>
    <mergeCell ref="G4:G5"/>
    <mergeCell ref="H4:H5"/>
    <mergeCell ref="I4:I5"/>
    <mergeCell ref="A146:A147"/>
    <mergeCell ref="A60:A67"/>
    <mergeCell ref="A87:A88"/>
    <mergeCell ref="A132:A134"/>
    <mergeCell ref="A127:A130"/>
    <mergeCell ref="A122:A124"/>
    <mergeCell ref="A114:A120"/>
    <mergeCell ref="A98:A102"/>
    <mergeCell ref="A110:A112"/>
    <mergeCell ref="A139:A144"/>
    <mergeCell ref="A95:A96"/>
    <mergeCell ref="A92:A93"/>
    <mergeCell ref="A82:A83"/>
    <mergeCell ref="A73:A74"/>
    <mergeCell ref="A76:A78"/>
    <mergeCell ref="A51:A53"/>
    <mergeCell ref="A30:A31"/>
    <mergeCell ref="A33:A38"/>
    <mergeCell ref="A57:A58"/>
    <mergeCell ref="A11:A12"/>
    <mergeCell ref="A18:A20"/>
    <mergeCell ref="A40:A46"/>
    <mergeCell ref="A24:A25"/>
    <mergeCell ref="A14:A16"/>
  </mergeCells>
  <phoneticPr fontId="2" type="noConversion"/>
  <pageMargins left="0.74803149606299213" right="0.74803149606299213" top="0.98425196850393704" bottom="0.47244094488188981" header="0.51181102362204722" footer="0.51181102362204722"/>
  <pageSetup paperSize="9" scale="5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R42"/>
  <sheetViews>
    <sheetView zoomScaleNormal="100" workbookViewId="0">
      <selection activeCell="H7" sqref="H7"/>
    </sheetView>
  </sheetViews>
  <sheetFormatPr defaultRowHeight="13.5"/>
  <cols>
    <col min="1" max="1" width="10" style="1" customWidth="1"/>
    <col min="2" max="2" width="8.44140625" style="1" bestFit="1" customWidth="1"/>
    <col min="3" max="5" width="6.5546875" style="1" bestFit="1" customWidth="1"/>
    <col min="6" max="6" width="8.88671875" style="76" bestFit="1"/>
    <col min="7" max="7" width="14.6640625" style="1" customWidth="1"/>
    <col min="8" max="8" width="20" style="76" customWidth="1"/>
    <col min="9" max="9" width="15" style="1" customWidth="1"/>
    <col min="10" max="10" width="6.44140625" style="1" bestFit="1" customWidth="1"/>
    <col min="11" max="12" width="14.5546875" style="1" bestFit="1" customWidth="1"/>
    <col min="13" max="13" width="8.88671875" style="1"/>
    <col min="14" max="14" width="6.44140625" style="1" bestFit="1" customWidth="1"/>
    <col min="15" max="15" width="13.109375" style="1" customWidth="1"/>
    <col min="16" max="16" width="8.88671875" style="1"/>
    <col min="17" max="17" width="11" style="1" bestFit="1" customWidth="1"/>
    <col min="18" max="16384" width="8.88671875" style="1"/>
  </cols>
  <sheetData>
    <row r="1" spans="1:18" ht="31.5">
      <c r="A1" s="164" t="s">
        <v>538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8" ht="17.25" thickBot="1">
      <c r="A2" s="56"/>
      <c r="B2" s="56"/>
      <c r="C2" s="56"/>
      <c r="D2" s="56"/>
      <c r="E2" s="56"/>
      <c r="F2" s="56"/>
      <c r="G2" s="56"/>
      <c r="H2" s="56"/>
      <c r="I2" s="56"/>
      <c r="J2"/>
      <c r="K2" s="57"/>
      <c r="L2" s="57"/>
      <c r="M2" s="57"/>
      <c r="N2" s="165"/>
      <c r="O2" s="165"/>
    </row>
    <row r="3" spans="1:18" ht="18.75" customHeight="1">
      <c r="A3" s="162" t="s">
        <v>329</v>
      </c>
      <c r="B3" s="169" t="s">
        <v>330</v>
      </c>
      <c r="C3" s="155" t="s">
        <v>331</v>
      </c>
      <c r="D3" s="155"/>
      <c r="E3" s="155"/>
      <c r="F3" s="155" t="s">
        <v>332</v>
      </c>
      <c r="G3" s="155"/>
      <c r="H3" s="155"/>
      <c r="I3" s="155"/>
      <c r="J3" s="155"/>
      <c r="K3" s="155"/>
      <c r="L3" s="155"/>
      <c r="M3" s="155"/>
      <c r="N3" s="155"/>
      <c r="O3" s="166" t="s">
        <v>333</v>
      </c>
    </row>
    <row r="4" spans="1:18" ht="18.75" customHeight="1">
      <c r="A4" s="163"/>
      <c r="B4" s="168"/>
      <c r="C4" s="156" t="s">
        <v>334</v>
      </c>
      <c r="D4" s="156" t="s">
        <v>335</v>
      </c>
      <c r="E4" s="156" t="s">
        <v>336</v>
      </c>
      <c r="F4" s="168" t="s">
        <v>337</v>
      </c>
      <c r="G4" s="156" t="s">
        <v>338</v>
      </c>
      <c r="H4" s="156"/>
      <c r="I4" s="156"/>
      <c r="J4" s="156"/>
      <c r="K4" s="156" t="s">
        <v>339</v>
      </c>
      <c r="L4" s="156"/>
      <c r="M4" s="156"/>
      <c r="N4" s="156"/>
      <c r="O4" s="167"/>
    </row>
    <row r="5" spans="1:18" ht="24.75" customHeight="1">
      <c r="A5" s="163"/>
      <c r="B5" s="168"/>
      <c r="C5" s="156"/>
      <c r="D5" s="156"/>
      <c r="E5" s="156"/>
      <c r="F5" s="156"/>
      <c r="G5" s="100" t="s">
        <v>340</v>
      </c>
      <c r="H5" s="100" t="s">
        <v>341</v>
      </c>
      <c r="I5" s="100" t="s">
        <v>342</v>
      </c>
      <c r="J5" s="101" t="s">
        <v>343</v>
      </c>
      <c r="K5" s="100" t="s">
        <v>340</v>
      </c>
      <c r="L5" s="100" t="s">
        <v>341</v>
      </c>
      <c r="M5" s="100" t="s">
        <v>342</v>
      </c>
      <c r="N5" s="101" t="s">
        <v>343</v>
      </c>
      <c r="O5" s="167"/>
    </row>
    <row r="6" spans="1:18" s="11" customFormat="1" ht="21.95" customHeight="1">
      <c r="A6" s="68" t="s">
        <v>26</v>
      </c>
      <c r="B6" s="69"/>
      <c r="C6" s="70"/>
      <c r="D6" s="70"/>
      <c r="E6" s="70"/>
      <c r="F6" s="70">
        <f>COUNTA(F7:F42)</f>
        <v>36</v>
      </c>
      <c r="G6" s="70">
        <f>COUNTA(G7:G42)</f>
        <v>25</v>
      </c>
      <c r="H6" s="70"/>
      <c r="I6" s="70"/>
      <c r="J6" s="80">
        <f>SUM(J7:J42)</f>
        <v>89.1</v>
      </c>
      <c r="K6" s="70">
        <f>COUNTA(K7:K42)</f>
        <v>11</v>
      </c>
      <c r="L6" s="70"/>
      <c r="M6" s="70"/>
      <c r="N6" s="80">
        <f>SUM(N7:N42)</f>
        <v>58.6</v>
      </c>
      <c r="O6" s="71"/>
      <c r="Q6" s="67">
        <f>J6+N6</f>
        <v>147.69999999999999</v>
      </c>
      <c r="R6" s="11">
        <f>N6/Q6</f>
        <v>0.39675016926201762</v>
      </c>
    </row>
    <row r="7" spans="1:18" ht="26.25" customHeight="1">
      <c r="A7" s="58" t="s">
        <v>344</v>
      </c>
      <c r="B7" s="61" t="s">
        <v>345</v>
      </c>
      <c r="C7" s="61" t="s">
        <v>346</v>
      </c>
      <c r="D7" s="61" t="s">
        <v>347</v>
      </c>
      <c r="E7" s="61" t="s">
        <v>348</v>
      </c>
      <c r="F7" s="61">
        <v>1</v>
      </c>
      <c r="G7" s="72" t="s">
        <v>461</v>
      </c>
      <c r="H7" s="61" t="s">
        <v>345</v>
      </c>
      <c r="I7" s="72" t="s">
        <v>461</v>
      </c>
      <c r="J7" s="62">
        <v>6.3</v>
      </c>
      <c r="K7" s="61"/>
      <c r="L7" s="61"/>
      <c r="M7" s="61"/>
      <c r="N7" s="73"/>
      <c r="O7" s="63"/>
    </row>
    <row r="8" spans="1:18" ht="18" customHeight="1">
      <c r="A8" s="157" t="s">
        <v>385</v>
      </c>
      <c r="B8" s="152" t="s">
        <v>386</v>
      </c>
      <c r="C8" s="92" t="s">
        <v>387</v>
      </c>
      <c r="D8" s="92" t="s">
        <v>388</v>
      </c>
      <c r="E8" s="92" t="s">
        <v>389</v>
      </c>
      <c r="F8" s="92">
        <v>1</v>
      </c>
      <c r="G8" s="92" t="s">
        <v>390</v>
      </c>
      <c r="H8" s="92" t="s">
        <v>391</v>
      </c>
      <c r="I8" s="92" t="s">
        <v>386</v>
      </c>
      <c r="J8" s="93">
        <v>3.5</v>
      </c>
      <c r="K8" s="92"/>
      <c r="L8" s="92"/>
      <c r="M8" s="92"/>
      <c r="N8" s="93"/>
      <c r="O8" s="63"/>
    </row>
    <row r="9" spans="1:18" ht="18" customHeight="1">
      <c r="A9" s="158"/>
      <c r="B9" s="160"/>
      <c r="C9" s="92" t="s">
        <v>387</v>
      </c>
      <c r="D9" s="92" t="s">
        <v>388</v>
      </c>
      <c r="E9" s="92" t="s">
        <v>389</v>
      </c>
      <c r="F9" s="92">
        <v>2</v>
      </c>
      <c r="G9" s="92" t="s">
        <v>392</v>
      </c>
      <c r="H9" s="92" t="s">
        <v>393</v>
      </c>
      <c r="I9" s="92" t="s">
        <v>386</v>
      </c>
      <c r="J9" s="93">
        <v>2.9</v>
      </c>
      <c r="K9" s="92"/>
      <c r="L9" s="92"/>
      <c r="M9" s="92"/>
      <c r="N9" s="93"/>
      <c r="O9" s="63"/>
    </row>
    <row r="10" spans="1:18" ht="27" customHeight="1">
      <c r="A10" s="158"/>
      <c r="B10" s="160"/>
      <c r="C10" s="92" t="s">
        <v>387</v>
      </c>
      <c r="D10" s="92" t="s">
        <v>388</v>
      </c>
      <c r="E10" s="92" t="s">
        <v>389</v>
      </c>
      <c r="F10" s="92">
        <v>3</v>
      </c>
      <c r="G10" s="94" t="s">
        <v>394</v>
      </c>
      <c r="H10" s="92"/>
      <c r="I10" s="92" t="s">
        <v>395</v>
      </c>
      <c r="J10" s="93">
        <v>3.1</v>
      </c>
      <c r="K10" s="94"/>
      <c r="L10" s="92"/>
      <c r="M10" s="92"/>
      <c r="N10" s="93"/>
      <c r="O10" s="63"/>
    </row>
    <row r="11" spans="1:18" ht="21" customHeight="1">
      <c r="A11" s="158"/>
      <c r="B11" s="160"/>
      <c r="C11" s="92" t="s">
        <v>387</v>
      </c>
      <c r="D11" s="92" t="s">
        <v>396</v>
      </c>
      <c r="E11" s="92" t="s">
        <v>397</v>
      </c>
      <c r="F11" s="92">
        <v>4</v>
      </c>
      <c r="G11" s="92"/>
      <c r="H11" s="92"/>
      <c r="I11" s="92"/>
      <c r="J11" s="93"/>
      <c r="K11" s="92" t="s">
        <v>398</v>
      </c>
      <c r="L11" s="92" t="s">
        <v>399</v>
      </c>
      <c r="M11" s="92" t="s">
        <v>386</v>
      </c>
      <c r="N11" s="93">
        <v>3.7</v>
      </c>
      <c r="O11" s="63"/>
    </row>
    <row r="12" spans="1:18" ht="18" customHeight="1">
      <c r="A12" s="158"/>
      <c r="B12" s="160"/>
      <c r="C12" s="92" t="s">
        <v>387</v>
      </c>
      <c r="D12" s="92" t="s">
        <v>400</v>
      </c>
      <c r="E12" s="95" t="s">
        <v>288</v>
      </c>
      <c r="F12" s="95">
        <v>5</v>
      </c>
      <c r="G12" s="96"/>
      <c r="H12" s="95"/>
      <c r="I12" s="96"/>
      <c r="J12" s="97"/>
      <c r="K12" s="95" t="s">
        <v>401</v>
      </c>
      <c r="L12" s="95" t="s">
        <v>468</v>
      </c>
      <c r="M12" s="98" t="s">
        <v>271</v>
      </c>
      <c r="N12" s="93">
        <v>9.8000000000000007</v>
      </c>
      <c r="O12" s="63"/>
    </row>
    <row r="13" spans="1:18" ht="28.5" customHeight="1">
      <c r="A13" s="158"/>
      <c r="B13" s="161"/>
      <c r="C13" s="92" t="s">
        <v>266</v>
      </c>
      <c r="D13" s="92" t="s">
        <v>267</v>
      </c>
      <c r="E13" s="95"/>
      <c r="F13" s="95">
        <v>6</v>
      </c>
      <c r="G13" s="53"/>
      <c r="H13" s="95"/>
      <c r="I13" s="96"/>
      <c r="J13" s="97"/>
      <c r="K13" s="38" t="s">
        <v>265</v>
      </c>
      <c r="L13" s="53" t="s">
        <v>469</v>
      </c>
      <c r="M13" s="95" t="s">
        <v>386</v>
      </c>
      <c r="N13" s="93">
        <v>7.8</v>
      </c>
      <c r="O13" s="63"/>
    </row>
    <row r="14" spans="1:18" ht="18" customHeight="1">
      <c r="A14" s="158"/>
      <c r="B14" s="152" t="s">
        <v>402</v>
      </c>
      <c r="C14" s="92" t="s">
        <v>387</v>
      </c>
      <c r="D14" s="92" t="s">
        <v>388</v>
      </c>
      <c r="E14" s="92" t="s">
        <v>403</v>
      </c>
      <c r="F14" s="92">
        <v>1</v>
      </c>
      <c r="G14" s="92" t="s">
        <v>470</v>
      </c>
      <c r="H14" s="92" t="s">
        <v>471</v>
      </c>
      <c r="I14" s="92" t="s">
        <v>402</v>
      </c>
      <c r="J14" s="93">
        <v>2.2999999999999998</v>
      </c>
      <c r="K14" s="92"/>
      <c r="L14" s="92"/>
      <c r="M14" s="92"/>
      <c r="N14" s="93"/>
      <c r="O14" s="63"/>
    </row>
    <row r="15" spans="1:18" ht="18" customHeight="1">
      <c r="A15" s="158"/>
      <c r="B15" s="160"/>
      <c r="C15" s="92" t="s">
        <v>387</v>
      </c>
      <c r="D15" s="92" t="s">
        <v>388</v>
      </c>
      <c r="E15" s="92" t="s">
        <v>403</v>
      </c>
      <c r="F15" s="92">
        <v>2</v>
      </c>
      <c r="G15" s="92" t="s">
        <v>470</v>
      </c>
      <c r="H15" s="92" t="s">
        <v>409</v>
      </c>
      <c r="I15" s="92" t="s">
        <v>472</v>
      </c>
      <c r="J15" s="93">
        <v>2.4</v>
      </c>
      <c r="K15" s="92"/>
      <c r="L15" s="92"/>
      <c r="M15" s="92"/>
      <c r="N15" s="93"/>
      <c r="O15" s="63"/>
    </row>
    <row r="16" spans="1:18" ht="18" customHeight="1">
      <c r="A16" s="158"/>
      <c r="B16" s="160"/>
      <c r="C16" s="92" t="s">
        <v>387</v>
      </c>
      <c r="D16" s="92" t="s">
        <v>388</v>
      </c>
      <c r="E16" s="92" t="s">
        <v>403</v>
      </c>
      <c r="F16" s="92">
        <v>3</v>
      </c>
      <c r="G16" s="92" t="s">
        <v>470</v>
      </c>
      <c r="H16" s="92" t="s">
        <v>473</v>
      </c>
      <c r="I16" s="92" t="s">
        <v>265</v>
      </c>
      <c r="J16" s="93">
        <v>4</v>
      </c>
      <c r="K16" s="92"/>
      <c r="L16" s="92"/>
      <c r="M16" s="92"/>
      <c r="N16" s="93"/>
      <c r="O16" s="63"/>
    </row>
    <row r="17" spans="1:15" ht="15.75" customHeight="1">
      <c r="A17" s="158"/>
      <c r="B17" s="160"/>
      <c r="C17" s="92" t="s">
        <v>387</v>
      </c>
      <c r="D17" s="92" t="s">
        <v>388</v>
      </c>
      <c r="E17" s="92" t="s">
        <v>403</v>
      </c>
      <c r="F17" s="92">
        <v>4</v>
      </c>
      <c r="G17" s="96"/>
      <c r="H17" s="95"/>
      <c r="I17" s="96"/>
      <c r="J17" s="97"/>
      <c r="K17" s="92" t="s">
        <v>404</v>
      </c>
      <c r="L17" s="95" t="s">
        <v>474</v>
      </c>
      <c r="M17" s="92" t="s">
        <v>475</v>
      </c>
      <c r="N17" s="93">
        <v>2.5</v>
      </c>
      <c r="O17" s="63"/>
    </row>
    <row r="18" spans="1:15" ht="15.75" customHeight="1">
      <c r="A18" s="158"/>
      <c r="B18" s="160"/>
      <c r="C18" s="92" t="s">
        <v>387</v>
      </c>
      <c r="D18" s="92" t="s">
        <v>388</v>
      </c>
      <c r="E18" s="92" t="s">
        <v>403</v>
      </c>
      <c r="F18" s="92">
        <v>5</v>
      </c>
      <c r="G18" s="92"/>
      <c r="H18" s="92"/>
      <c r="I18" s="92"/>
      <c r="J18" s="93"/>
      <c r="K18" s="92" t="s">
        <v>404</v>
      </c>
      <c r="L18" s="92" t="s">
        <v>405</v>
      </c>
      <c r="M18" s="92" t="s">
        <v>402</v>
      </c>
      <c r="N18" s="93">
        <v>4.5</v>
      </c>
      <c r="O18" s="63"/>
    </row>
    <row r="19" spans="1:15" ht="15.75" customHeight="1">
      <c r="A19" s="158"/>
      <c r="B19" s="160"/>
      <c r="C19" s="92" t="s">
        <v>387</v>
      </c>
      <c r="D19" s="92" t="s">
        <v>388</v>
      </c>
      <c r="E19" s="92" t="s">
        <v>403</v>
      </c>
      <c r="F19" s="92">
        <v>6</v>
      </c>
      <c r="G19" s="92"/>
      <c r="H19" s="92"/>
      <c r="I19" s="92"/>
      <c r="J19" s="93"/>
      <c r="K19" s="92" t="s">
        <v>406</v>
      </c>
      <c r="L19" s="92" t="s">
        <v>407</v>
      </c>
      <c r="M19" s="92" t="s">
        <v>402</v>
      </c>
      <c r="N19" s="93">
        <v>3.2</v>
      </c>
      <c r="O19" s="63"/>
    </row>
    <row r="20" spans="1:15" ht="15.75" customHeight="1">
      <c r="A20" s="158"/>
      <c r="B20" s="161"/>
      <c r="C20" s="92" t="s">
        <v>387</v>
      </c>
      <c r="D20" s="92" t="s">
        <v>388</v>
      </c>
      <c r="E20" s="92" t="s">
        <v>403</v>
      </c>
      <c r="F20" s="92">
        <v>7</v>
      </c>
      <c r="G20" s="92"/>
      <c r="H20" s="92"/>
      <c r="I20" s="92"/>
      <c r="J20" s="93"/>
      <c r="K20" s="92" t="s">
        <v>406</v>
      </c>
      <c r="L20" s="95" t="s">
        <v>408</v>
      </c>
      <c r="M20" s="92" t="s">
        <v>402</v>
      </c>
      <c r="N20" s="93">
        <v>4.5999999999999996</v>
      </c>
      <c r="O20" s="63"/>
    </row>
    <row r="21" spans="1:15" ht="15.75" customHeight="1">
      <c r="A21" s="158"/>
      <c r="B21" s="152" t="s">
        <v>410</v>
      </c>
      <c r="C21" s="92" t="s">
        <v>411</v>
      </c>
      <c r="D21" s="92" t="s">
        <v>412</v>
      </c>
      <c r="E21" s="92" t="s">
        <v>413</v>
      </c>
      <c r="F21" s="92">
        <v>1</v>
      </c>
      <c r="G21" s="96" t="s">
        <v>514</v>
      </c>
      <c r="H21" s="95" t="s">
        <v>514</v>
      </c>
      <c r="I21" s="95" t="s">
        <v>483</v>
      </c>
      <c r="J21" s="97">
        <v>2.2999999999999998</v>
      </c>
      <c r="K21" s="92"/>
      <c r="L21" s="92"/>
      <c r="M21" s="92"/>
      <c r="N21" s="93"/>
      <c r="O21" s="63"/>
    </row>
    <row r="22" spans="1:15" ht="15.75" customHeight="1">
      <c r="A22" s="158"/>
      <c r="B22" s="160"/>
      <c r="C22" s="92" t="s">
        <v>411</v>
      </c>
      <c r="D22" s="92" t="s">
        <v>414</v>
      </c>
      <c r="E22" s="92" t="s">
        <v>415</v>
      </c>
      <c r="F22" s="92">
        <v>2</v>
      </c>
      <c r="G22" s="92"/>
      <c r="H22" s="92"/>
      <c r="I22" s="92"/>
      <c r="J22" s="93"/>
      <c r="K22" s="92" t="s">
        <v>416</v>
      </c>
      <c r="L22" s="92" t="s">
        <v>417</v>
      </c>
      <c r="M22" s="92" t="s">
        <v>410</v>
      </c>
      <c r="N22" s="93">
        <v>3.6</v>
      </c>
      <c r="O22" s="63"/>
    </row>
    <row r="23" spans="1:15" ht="15.75" customHeight="1">
      <c r="A23" s="159"/>
      <c r="B23" s="161"/>
      <c r="C23" s="92" t="s">
        <v>411</v>
      </c>
      <c r="D23" s="92" t="s">
        <v>414</v>
      </c>
      <c r="E23" s="92" t="s">
        <v>415</v>
      </c>
      <c r="F23" s="92">
        <v>3</v>
      </c>
      <c r="G23" s="92"/>
      <c r="H23" s="92"/>
      <c r="I23" s="92"/>
      <c r="J23" s="93"/>
      <c r="K23" s="92" t="s">
        <v>418</v>
      </c>
      <c r="L23" s="92" t="s">
        <v>419</v>
      </c>
      <c r="M23" s="92" t="s">
        <v>410</v>
      </c>
      <c r="N23" s="99">
        <v>5.0999999999999996</v>
      </c>
      <c r="O23" s="63"/>
    </row>
    <row r="24" spans="1:15" ht="27.75" customHeight="1">
      <c r="A24" s="152" t="s">
        <v>370</v>
      </c>
      <c r="B24" s="152" t="s">
        <v>371</v>
      </c>
      <c r="C24" s="61" t="s">
        <v>372</v>
      </c>
      <c r="D24" s="61" t="s">
        <v>373</v>
      </c>
      <c r="E24" s="61" t="s">
        <v>374</v>
      </c>
      <c r="F24" s="61">
        <v>1</v>
      </c>
      <c r="G24" s="72" t="s">
        <v>375</v>
      </c>
      <c r="H24" s="72" t="s">
        <v>459</v>
      </c>
      <c r="I24" s="61" t="s">
        <v>376</v>
      </c>
      <c r="J24" s="73">
        <v>8.5</v>
      </c>
      <c r="K24" s="61"/>
      <c r="L24" s="61"/>
      <c r="M24" s="61"/>
      <c r="N24" s="73"/>
      <c r="O24" s="63"/>
    </row>
    <row r="25" spans="1:15" ht="15.75" customHeight="1">
      <c r="A25" s="153"/>
      <c r="B25" s="153"/>
      <c r="C25" s="61" t="s">
        <v>349</v>
      </c>
      <c r="D25" s="61" t="s">
        <v>350</v>
      </c>
      <c r="E25" s="61" t="s">
        <v>351</v>
      </c>
      <c r="F25" s="61">
        <v>2</v>
      </c>
      <c r="G25" s="61" t="s">
        <v>352</v>
      </c>
      <c r="H25" s="61" t="s">
        <v>353</v>
      </c>
      <c r="I25" s="61" t="s">
        <v>460</v>
      </c>
      <c r="J25" s="73">
        <v>9.5</v>
      </c>
      <c r="K25" s="61"/>
      <c r="L25" s="61"/>
      <c r="M25" s="61"/>
      <c r="N25" s="73"/>
      <c r="O25" s="63"/>
    </row>
    <row r="26" spans="1:15" ht="15.75" customHeight="1">
      <c r="A26" s="153"/>
      <c r="B26" s="154"/>
      <c r="C26" s="61" t="s">
        <v>349</v>
      </c>
      <c r="D26" s="61" t="s">
        <v>350</v>
      </c>
      <c r="E26" s="61" t="s">
        <v>351</v>
      </c>
      <c r="F26" s="61">
        <v>3</v>
      </c>
      <c r="G26" s="61" t="s">
        <v>377</v>
      </c>
      <c r="H26" s="61" t="s">
        <v>378</v>
      </c>
      <c r="I26" s="61" t="s">
        <v>379</v>
      </c>
      <c r="J26" s="73">
        <v>2.5</v>
      </c>
      <c r="K26" s="61"/>
      <c r="L26" s="61"/>
      <c r="M26" s="61"/>
      <c r="N26" s="73"/>
      <c r="O26" s="63"/>
    </row>
    <row r="27" spans="1:15" ht="15.75" customHeight="1">
      <c r="A27" s="153"/>
      <c r="B27" s="152" t="s">
        <v>354</v>
      </c>
      <c r="C27" s="61" t="s">
        <v>355</v>
      </c>
      <c r="D27" s="61" t="s">
        <v>356</v>
      </c>
      <c r="E27" s="61" t="s">
        <v>357</v>
      </c>
      <c r="F27" s="61">
        <v>1</v>
      </c>
      <c r="G27" s="61" t="s">
        <v>358</v>
      </c>
      <c r="H27" s="61" t="s">
        <v>420</v>
      </c>
      <c r="I27" s="61" t="s">
        <v>421</v>
      </c>
      <c r="J27" s="73">
        <v>2.5</v>
      </c>
      <c r="K27" s="61"/>
      <c r="L27" s="61"/>
      <c r="M27" s="61"/>
      <c r="N27" s="73"/>
      <c r="O27" s="63"/>
    </row>
    <row r="28" spans="1:15" ht="15.75" customHeight="1">
      <c r="A28" s="153"/>
      <c r="B28" s="153"/>
      <c r="C28" s="61" t="s">
        <v>355</v>
      </c>
      <c r="D28" s="61" t="s">
        <v>356</v>
      </c>
      <c r="E28" s="61" t="s">
        <v>357</v>
      </c>
      <c r="F28" s="61">
        <v>2</v>
      </c>
      <c r="G28" s="61" t="s">
        <v>380</v>
      </c>
      <c r="H28" s="61" t="s">
        <v>422</v>
      </c>
      <c r="I28" s="61" t="s">
        <v>423</v>
      </c>
      <c r="J28" s="73">
        <v>3.4</v>
      </c>
      <c r="K28" s="61"/>
      <c r="L28" s="61"/>
      <c r="M28" s="61"/>
      <c r="N28" s="73"/>
      <c r="O28" s="63"/>
    </row>
    <row r="29" spans="1:15" ht="15.75" customHeight="1">
      <c r="A29" s="153"/>
      <c r="B29" s="154"/>
      <c r="C29" s="79" t="s">
        <v>111</v>
      </c>
      <c r="D29" s="61" t="s">
        <v>356</v>
      </c>
      <c r="E29" s="61" t="s">
        <v>357</v>
      </c>
      <c r="F29" s="61">
        <v>3</v>
      </c>
      <c r="G29" s="61" t="s">
        <v>381</v>
      </c>
      <c r="H29" s="61"/>
      <c r="I29" s="61" t="s">
        <v>382</v>
      </c>
      <c r="J29" s="73">
        <v>1.9</v>
      </c>
      <c r="K29" s="61"/>
      <c r="L29" s="61"/>
      <c r="M29" s="61"/>
      <c r="N29" s="73"/>
      <c r="O29" s="63"/>
    </row>
    <row r="30" spans="1:15" ht="15.75" customHeight="1">
      <c r="A30" s="153"/>
      <c r="B30" s="152" t="s">
        <v>424</v>
      </c>
      <c r="C30" s="61" t="s">
        <v>425</v>
      </c>
      <c r="D30" s="61" t="s">
        <v>426</v>
      </c>
      <c r="E30" s="61" t="s">
        <v>427</v>
      </c>
      <c r="F30" s="61">
        <v>1</v>
      </c>
      <c r="G30" s="61" t="s">
        <v>383</v>
      </c>
      <c r="H30" s="72" t="s">
        <v>447</v>
      </c>
      <c r="I30" s="61" t="s">
        <v>214</v>
      </c>
      <c r="J30" s="73">
        <v>1.7</v>
      </c>
      <c r="K30" s="61"/>
      <c r="L30" s="61"/>
      <c r="M30" s="61"/>
      <c r="N30" s="73"/>
      <c r="O30" s="63"/>
    </row>
    <row r="31" spans="1:15" ht="15.75" customHeight="1">
      <c r="A31" s="153"/>
      <c r="B31" s="153"/>
      <c r="C31" s="61" t="s">
        <v>425</v>
      </c>
      <c r="D31" s="61" t="s">
        <v>426</v>
      </c>
      <c r="E31" s="61" t="s">
        <v>457</v>
      </c>
      <c r="F31" s="61">
        <v>2</v>
      </c>
      <c r="G31" s="61" t="s">
        <v>448</v>
      </c>
      <c r="H31" s="72" t="s">
        <v>449</v>
      </c>
      <c r="I31" s="61" t="s">
        <v>214</v>
      </c>
      <c r="J31" s="73">
        <v>6.3</v>
      </c>
      <c r="K31" s="61"/>
      <c r="L31" s="61"/>
      <c r="M31" s="61"/>
      <c r="N31" s="73"/>
      <c r="O31" s="63"/>
    </row>
    <row r="32" spans="1:15" ht="15.75" customHeight="1">
      <c r="A32" s="153"/>
      <c r="B32" s="153"/>
      <c r="C32" s="61" t="s">
        <v>425</v>
      </c>
      <c r="D32" s="61" t="s">
        <v>426</v>
      </c>
      <c r="E32" s="61" t="s">
        <v>454</v>
      </c>
      <c r="F32" s="61">
        <v>3</v>
      </c>
      <c r="G32" s="61" t="s">
        <v>455</v>
      </c>
      <c r="H32" s="72" t="s">
        <v>456</v>
      </c>
      <c r="I32" s="61" t="s">
        <v>214</v>
      </c>
      <c r="J32" s="73">
        <v>4.7</v>
      </c>
      <c r="K32" s="61"/>
      <c r="L32" s="61"/>
      <c r="M32" s="61"/>
      <c r="N32" s="73"/>
      <c r="O32" s="63"/>
    </row>
    <row r="33" spans="1:15" ht="15.75" customHeight="1">
      <c r="A33" s="153"/>
      <c r="B33" s="153"/>
      <c r="C33" s="61" t="s">
        <v>425</v>
      </c>
      <c r="D33" s="61" t="s">
        <v>229</v>
      </c>
      <c r="E33" s="61" t="s">
        <v>230</v>
      </c>
      <c r="F33" s="61">
        <v>4</v>
      </c>
      <c r="G33" s="61" t="s">
        <v>384</v>
      </c>
      <c r="H33" s="72"/>
      <c r="I33" s="61" t="s">
        <v>450</v>
      </c>
      <c r="J33" s="73">
        <v>1.8</v>
      </c>
      <c r="K33" s="61"/>
      <c r="L33" s="61"/>
      <c r="M33" s="61"/>
      <c r="N33" s="73"/>
      <c r="O33" s="63"/>
    </row>
    <row r="34" spans="1:15" ht="15.75" customHeight="1">
      <c r="A34" s="153"/>
      <c r="B34" s="153"/>
      <c r="C34" s="61" t="s">
        <v>425</v>
      </c>
      <c r="D34" s="61" t="s">
        <v>229</v>
      </c>
      <c r="E34" s="61" t="s">
        <v>230</v>
      </c>
      <c r="F34" s="61">
        <v>5</v>
      </c>
      <c r="G34" s="61" t="s">
        <v>384</v>
      </c>
      <c r="H34" s="72" t="s">
        <v>452</v>
      </c>
      <c r="I34" s="61" t="s">
        <v>451</v>
      </c>
      <c r="J34" s="73">
        <v>1.6</v>
      </c>
      <c r="K34" s="61"/>
      <c r="L34" s="61"/>
      <c r="M34" s="61"/>
      <c r="N34" s="73"/>
      <c r="O34" s="63"/>
    </row>
    <row r="35" spans="1:15" ht="15.75" customHeight="1">
      <c r="A35" s="154"/>
      <c r="B35" s="154"/>
      <c r="C35" s="61" t="s">
        <v>170</v>
      </c>
      <c r="D35" s="61" t="s">
        <v>229</v>
      </c>
      <c r="E35" s="61" t="s">
        <v>230</v>
      </c>
      <c r="F35" s="61">
        <v>6</v>
      </c>
      <c r="G35" s="61" t="s">
        <v>384</v>
      </c>
      <c r="H35" s="72" t="s">
        <v>453</v>
      </c>
      <c r="I35" s="61" t="s">
        <v>214</v>
      </c>
      <c r="J35" s="73">
        <v>1.9</v>
      </c>
      <c r="K35" s="61"/>
      <c r="L35" s="61"/>
      <c r="M35" s="61"/>
      <c r="N35" s="73"/>
      <c r="O35" s="63"/>
    </row>
    <row r="36" spans="1:15" ht="15.75" customHeight="1">
      <c r="A36" s="88" t="s">
        <v>458</v>
      </c>
      <c r="B36" s="91" t="s">
        <v>359</v>
      </c>
      <c r="C36" s="77" t="s">
        <v>360</v>
      </c>
      <c r="D36" s="77" t="s">
        <v>361</v>
      </c>
      <c r="E36" s="77" t="s">
        <v>428</v>
      </c>
      <c r="F36" s="59">
        <v>1</v>
      </c>
      <c r="G36" s="59" t="s">
        <v>429</v>
      </c>
      <c r="H36" s="59"/>
      <c r="I36" s="59" t="s">
        <v>464</v>
      </c>
      <c r="J36" s="82">
        <v>1.8</v>
      </c>
      <c r="K36" s="61"/>
      <c r="L36" s="61"/>
      <c r="M36" s="61"/>
      <c r="N36" s="75"/>
      <c r="O36" s="74"/>
    </row>
    <row r="37" spans="1:15" ht="15.75" customHeight="1">
      <c r="A37" s="89"/>
      <c r="B37" s="77"/>
      <c r="C37" s="78" t="s">
        <v>360</v>
      </c>
      <c r="D37" s="78" t="s">
        <v>361</v>
      </c>
      <c r="E37" s="78" t="s">
        <v>428</v>
      </c>
      <c r="F37" s="59">
        <v>2</v>
      </c>
      <c r="G37" s="59" t="s">
        <v>429</v>
      </c>
      <c r="H37" s="59" t="s">
        <v>464</v>
      </c>
      <c r="I37" s="59" t="s">
        <v>430</v>
      </c>
      <c r="J37" s="82">
        <v>4.8</v>
      </c>
      <c r="K37" s="83"/>
      <c r="L37" s="83"/>
      <c r="M37" s="83"/>
      <c r="N37" s="81"/>
      <c r="O37" s="74"/>
    </row>
    <row r="38" spans="1:15" ht="15.75" customHeight="1">
      <c r="A38" s="89"/>
      <c r="B38" s="77"/>
      <c r="C38" s="78" t="s">
        <v>360</v>
      </c>
      <c r="D38" s="78" t="s">
        <v>361</v>
      </c>
      <c r="E38" s="78" t="s">
        <v>428</v>
      </c>
      <c r="F38" s="59">
        <v>3</v>
      </c>
      <c r="G38" s="61" t="s">
        <v>464</v>
      </c>
      <c r="H38" s="61"/>
      <c r="I38" s="61" t="s">
        <v>465</v>
      </c>
      <c r="J38" s="75">
        <v>2.4</v>
      </c>
      <c r="K38" s="61"/>
      <c r="L38" s="61"/>
      <c r="M38" s="61"/>
      <c r="N38" s="75"/>
      <c r="O38" s="74"/>
    </row>
    <row r="39" spans="1:15" ht="15.75" customHeight="1">
      <c r="A39" s="89"/>
      <c r="B39" s="78" t="s">
        <v>362</v>
      </c>
      <c r="C39" s="78" t="s">
        <v>363</v>
      </c>
      <c r="D39" s="78" t="s">
        <v>364</v>
      </c>
      <c r="E39" s="78" t="s">
        <v>365</v>
      </c>
      <c r="F39" s="59">
        <v>1</v>
      </c>
      <c r="G39" s="59" t="s">
        <v>431</v>
      </c>
      <c r="H39" s="59"/>
      <c r="I39" s="59" t="s">
        <v>432</v>
      </c>
      <c r="J39" s="82">
        <v>4</v>
      </c>
      <c r="K39" s="61"/>
      <c r="L39" s="61"/>
      <c r="M39" s="61"/>
      <c r="N39" s="75"/>
      <c r="O39" s="74"/>
    </row>
    <row r="40" spans="1:15" ht="15.75" customHeight="1">
      <c r="A40" s="89"/>
      <c r="B40" s="78" t="s">
        <v>366</v>
      </c>
      <c r="C40" s="78" t="s">
        <v>367</v>
      </c>
      <c r="D40" s="78" t="s">
        <v>368</v>
      </c>
      <c r="E40" s="78" t="s">
        <v>433</v>
      </c>
      <c r="F40" s="59">
        <v>1</v>
      </c>
      <c r="G40" s="59"/>
      <c r="H40" s="59"/>
      <c r="I40" s="59"/>
      <c r="J40" s="82"/>
      <c r="K40" s="61" t="s">
        <v>462</v>
      </c>
      <c r="L40" s="61"/>
      <c r="M40" s="61" t="s">
        <v>463</v>
      </c>
      <c r="N40" s="75">
        <v>6.3</v>
      </c>
      <c r="O40" s="74"/>
    </row>
    <row r="41" spans="1:15" ht="15.75" customHeight="1">
      <c r="A41" s="90"/>
      <c r="B41" s="78" t="s">
        <v>434</v>
      </c>
      <c r="C41" s="78" t="s">
        <v>435</v>
      </c>
      <c r="D41" s="78" t="s">
        <v>436</v>
      </c>
      <c r="E41" s="78" t="s">
        <v>437</v>
      </c>
      <c r="F41" s="59">
        <v>1</v>
      </c>
      <c r="G41" s="59" t="s">
        <v>438</v>
      </c>
      <c r="H41" s="59" t="s">
        <v>439</v>
      </c>
      <c r="I41" s="59" t="s">
        <v>434</v>
      </c>
      <c r="J41" s="82">
        <v>3</v>
      </c>
      <c r="K41" s="66"/>
      <c r="L41" s="66"/>
      <c r="M41" s="66"/>
      <c r="N41" s="75"/>
      <c r="O41" s="74"/>
    </row>
    <row r="42" spans="1:15" ht="15.75" customHeight="1">
      <c r="A42" s="60" t="s">
        <v>440</v>
      </c>
      <c r="B42" s="61" t="s">
        <v>441</v>
      </c>
      <c r="C42" s="61" t="s">
        <v>442</v>
      </c>
      <c r="D42" s="61" t="s">
        <v>443</v>
      </c>
      <c r="E42" s="61" t="s">
        <v>444</v>
      </c>
      <c r="F42" s="61">
        <v>1</v>
      </c>
      <c r="G42" s="61"/>
      <c r="H42" s="61"/>
      <c r="I42" s="61"/>
      <c r="J42" s="73"/>
      <c r="K42" s="61" t="s">
        <v>445</v>
      </c>
      <c r="L42" s="61" t="s">
        <v>441</v>
      </c>
      <c r="M42" s="61" t="s">
        <v>446</v>
      </c>
      <c r="N42" s="62">
        <v>7.5</v>
      </c>
      <c r="O42" s="63"/>
    </row>
  </sheetData>
  <mergeCells count="21">
    <mergeCell ref="A1:O1"/>
    <mergeCell ref="N2:O2"/>
    <mergeCell ref="F3:N3"/>
    <mergeCell ref="O3:O5"/>
    <mergeCell ref="G4:J4"/>
    <mergeCell ref="K4:N4"/>
    <mergeCell ref="C4:C5"/>
    <mergeCell ref="F4:F5"/>
    <mergeCell ref="B3:B5"/>
    <mergeCell ref="A24:A35"/>
    <mergeCell ref="B30:B35"/>
    <mergeCell ref="B24:B26"/>
    <mergeCell ref="B27:B29"/>
    <mergeCell ref="C3:E3"/>
    <mergeCell ref="E4:E5"/>
    <mergeCell ref="A8:A23"/>
    <mergeCell ref="D4:D5"/>
    <mergeCell ref="B8:B13"/>
    <mergeCell ref="A3:A5"/>
    <mergeCell ref="B21:B23"/>
    <mergeCell ref="B14:B20"/>
  </mergeCells>
  <phoneticPr fontId="2" type="noConversion"/>
  <pageMargins left="0.74803149606299213" right="0.47244094488188981" top="0.47244094488188981" bottom="0.23622047244094491" header="0.51181102362204722" footer="0.2362204724409449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총괄표</vt:lpstr>
      <vt:lpstr>입산 통제</vt:lpstr>
      <vt:lpstr>등산로폐쇄</vt:lpstr>
      <vt:lpstr>등산로폐쇄!Print_Area</vt:lpstr>
      <vt:lpstr>'입산 통제'!Print_Titles</vt:lpstr>
    </vt:vector>
  </TitlesOfParts>
  <Company>산림청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foa</dc:creator>
  <cp:lastModifiedBy>Forest_user</cp:lastModifiedBy>
  <cp:lastPrinted>2015-12-28T05:03:36Z</cp:lastPrinted>
  <dcterms:created xsi:type="dcterms:W3CDTF">2009-10-29T09:08:38Z</dcterms:created>
  <dcterms:modified xsi:type="dcterms:W3CDTF">2021-01-06T04:17:50Z</dcterms:modified>
</cp:coreProperties>
</file>